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none" codeName="DieseArbeitsmappe" defaultThemeVersion="124226"/>
  <mc:AlternateContent xmlns:mc="http://schemas.openxmlformats.org/markup-compatibility/2006">
    <mc:Choice Requires="x15">
      <x15ac:absPath xmlns:x15ac="http://schemas.microsoft.com/office/spreadsheetml/2010/11/ac" url="C:\Users\kfhuk\AppData\Local\Temp\Fabasoft\Work\"/>
    </mc:Choice>
  </mc:AlternateContent>
  <bookViews>
    <workbookView xWindow="4215" yWindow="465" windowWidth="24585" windowHeight="16065" activeTab="5"/>
  </bookViews>
  <sheets>
    <sheet name="Anleitung" sheetId="10" r:id="rId1"/>
    <sheet name="Deckblatt" sheetId="1" r:id="rId2"/>
    <sheet name="Inhalt" sheetId="4" r:id="rId3"/>
    <sheet name="Prozess_Formales_Sprache" sheetId="7" r:id="rId4"/>
    <sheet name="Präsentation_Fachgespräch" sheetId="8" r:id="rId5"/>
    <sheet name="Gesamtwürdigung (freiwillig)" sheetId="11" r:id="rId6"/>
  </sheets>
  <definedNames>
    <definedName name="_xlnm.Print_Area" localSheetId="0">Anleitung!$A$1:$A$24</definedName>
    <definedName name="_xlnm.Print_Area" localSheetId="1">Deckblatt!$A$1:$F$36</definedName>
    <definedName name="_xlnm.Print_Area" localSheetId="2">Inhalt!$A$1:$F$16</definedName>
    <definedName name="_xlnm.Print_Area" localSheetId="4">Präsentation_Fachgespräch!$A$1:$F$27</definedName>
    <definedName name="_xlnm.Print_Area" localSheetId="3">Prozess_Formales_Sprache!$A$1:$F$21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8" l="1"/>
  <c r="C9" i="8"/>
  <c r="C16" i="8"/>
  <c r="C21" i="8"/>
  <c r="C16" i="7"/>
  <c r="C9" i="7"/>
  <c r="C3" i="7"/>
  <c r="C3" i="4"/>
  <c r="E23" i="8" l="1"/>
  <c r="D21" i="8" l="1"/>
  <c r="E25" i="8"/>
  <c r="E24" i="8"/>
  <c r="D3" i="4"/>
  <c r="E3" i="4" s="1"/>
  <c r="E19" i="8"/>
  <c r="E18" i="8"/>
  <c r="D16" i="8"/>
  <c r="E14" i="8"/>
  <c r="E13" i="8"/>
  <c r="E12" i="8"/>
  <c r="E11" i="8"/>
  <c r="D9" i="8"/>
  <c r="E7" i="8"/>
  <c r="E6" i="8"/>
  <c r="E5" i="8"/>
  <c r="D3" i="8"/>
  <c r="E19" i="7"/>
  <c r="E18" i="7"/>
  <c r="E14" i="7"/>
  <c r="E13" i="7"/>
  <c r="E12" i="7"/>
  <c r="E11" i="7"/>
  <c r="E7" i="7"/>
  <c r="E6" i="7"/>
  <c r="D16" i="7"/>
  <c r="E16" i="7" s="1"/>
  <c r="B16" i="1" s="1"/>
  <c r="D9" i="7"/>
  <c r="D3" i="7"/>
  <c r="B13" i="1" l="1"/>
  <c r="E3" i="8"/>
  <c r="E16" i="8"/>
  <c r="E15" i="1" s="1"/>
  <c r="E9" i="8"/>
  <c r="E14" i="1" s="1"/>
  <c r="E21" i="8"/>
  <c r="E16" i="1" s="1"/>
  <c r="E9" i="7"/>
  <c r="B15" i="1" s="1"/>
  <c r="E3" i="7"/>
  <c r="B14" i="1" s="1"/>
  <c r="E5" i="7"/>
  <c r="C21" i="7" l="1"/>
  <c r="E13" i="1"/>
  <c r="C27" i="8"/>
  <c r="E17" i="1" s="1"/>
  <c r="E5" i="4"/>
  <c r="E16" i="4"/>
  <c r="E14" i="4"/>
  <c r="E12" i="4"/>
  <c r="E10" i="4"/>
  <c r="E8" i="4"/>
  <c r="B17" i="1" l="1"/>
  <c r="B19" i="1" s="1"/>
</calcChain>
</file>

<file path=xl/sharedStrings.xml><?xml version="1.0" encoding="utf-8"?>
<sst xmlns="http://schemas.openxmlformats.org/spreadsheetml/2006/main" count="104" uniqueCount="87">
  <si>
    <r>
      <rPr>
        <sz val="10"/>
        <rFont val="Times New Roman"/>
        <family val="1"/>
      </rPr>
      <t>Erreichte Punkte</t>
    </r>
  </si>
  <si>
    <r>
      <rPr>
        <sz val="10"/>
        <rFont val="Times New Roman"/>
        <family val="1"/>
      </rPr>
      <t>Bemerkungen</t>
    </r>
  </si>
  <si>
    <r>
      <rPr>
        <b/>
        <sz val="14"/>
        <rFont val="Times New Roman"/>
        <family val="1"/>
      </rPr>
      <t>Inhalt (60%)</t>
    </r>
  </si>
  <si>
    <r>
      <rPr>
        <b/>
        <sz val="10"/>
        <rFont val="Times New Roman"/>
        <family val="1"/>
      </rPr>
      <t>Hauptteil</t>
    </r>
  </si>
  <si>
    <t>Note</t>
  </si>
  <si>
    <t>Mögliche Punkte</t>
  </si>
  <si>
    <t>Beurteilung:</t>
  </si>
  <si>
    <r>
      <rPr>
        <sz val="20"/>
        <rFont val="Times New Roman"/>
        <family val="1"/>
      </rPr>
      <t>Beurteilung der schriftlichen Arbeit</t>
    </r>
    <r>
      <rPr>
        <sz val="16"/>
        <rFont val="Times New Roman"/>
        <family val="1"/>
      </rPr>
      <t xml:space="preserve">
1. Teil: Inhalt</t>
    </r>
  </si>
  <si>
    <r>
      <rPr>
        <sz val="20"/>
        <rFont val="Times New Roman"/>
        <family val="1"/>
      </rPr>
      <t>Beurteilung der schriftlichen Arbeit</t>
    </r>
    <r>
      <rPr>
        <sz val="16"/>
        <rFont val="Times New Roman"/>
        <family val="1"/>
      </rPr>
      <t xml:space="preserve">
2. Teil: Prozess, Formales, Sprache</t>
    </r>
  </si>
  <si>
    <t>Motivation und Engagement</t>
  </si>
  <si>
    <t>Selbstständigkeit</t>
  </si>
  <si>
    <t>Prozess (10%)</t>
  </si>
  <si>
    <t>Formales (10%)</t>
  </si>
  <si>
    <t>Literatur- und Abbildungsverzeichnis</t>
  </si>
  <si>
    <t>Grammatik, Orthografie, Interpunktion</t>
  </si>
  <si>
    <t>Inhalt (40%)</t>
  </si>
  <si>
    <t>Auftrittskompetenz und Präsentationstechnik (20%)</t>
  </si>
  <si>
    <t>Sprache (20%)</t>
  </si>
  <si>
    <t>Fachgespräch (20%)</t>
  </si>
  <si>
    <t>Deutlichkeit, Lautstärke, Tempo</t>
  </si>
  <si>
    <t>Fachkompetenz</t>
  </si>
  <si>
    <t>Note der schriftlichen Arbeit</t>
  </si>
  <si>
    <t>Note schriftl. Arbeit (2/3):</t>
  </si>
  <si>
    <t>Note Präsentation (1/3):</t>
  </si>
  <si>
    <t>Vorname und Name der Betreuungsperson der Schule:</t>
  </si>
  <si>
    <t>Datum und Unterschrift:</t>
  </si>
  <si>
    <t>Schlussnote:
(auf eine halbe Note auf- oder abgerundet)</t>
  </si>
  <si>
    <t xml:space="preserve">Name:  </t>
  </si>
  <si>
    <t xml:space="preserve">Vorname:  </t>
  </si>
  <si>
    <t xml:space="preserve">Titel der Arbeit:  </t>
  </si>
  <si>
    <t xml:space="preserve">Datum der Präsentation:  </t>
  </si>
  <si>
    <t>schriftliche Arbeit</t>
  </si>
  <si>
    <t>Präsentation</t>
  </si>
  <si>
    <t>Inhalt (60%)</t>
  </si>
  <si>
    <t>Betreuungsperson:</t>
  </si>
  <si>
    <t>… allfällige Änderungen der Gewichtung der einzelnen Teilkriterien des Bewertungsbogens nach der ersten    Besprechung schriftlich festgehalten werden.</t>
  </si>
  <si>
    <t>6. Die Bewertung der Arbeit erfolgt über das Ausfüllen der Felder «erreichte Punkte» bei den Teilkriterien sowie über Erläuterungen im Feld «Bemerkungen».</t>
  </si>
  <si>
    <t xml:space="preserve">5. Hingegen können bei Bedarf einzelne Teilkriterien des Bewertungsbogens stärker gewichtet werden. Dabei ist zu beachten, dass die Punktesumme des Teilbereichs (Bsp. Formales) unverändert bleiben muss. Wird also ein Teilkriterium mit mehr Punkten versehen, muss ein anderes Teilkriterium in diesem Bereich tiefer gewichtet werden.  </t>
  </si>
  <si>
    <t xml:space="preserve">4. Die Gewichtung der einzelnen Teile der schriftlichen Arbeit bzw. der Präsentation ist vorgegeben und darf nicht verändert werden. </t>
  </si>
  <si>
    <t xml:space="preserve">   3. Blatt: Beurteilung der schriftlichen Arbeit – Bereiche Prozess, Formales, Sprache</t>
  </si>
  <si>
    <t xml:space="preserve">   2. Blatt: Beurteilung der schriftlichen Arbeit – Bereich Inhalt</t>
  </si>
  <si>
    <t>2. Der Aufbau in Excel ist wie folgt:</t>
  </si>
  <si>
    <t xml:space="preserve">1. Der Beurteilungsbogen liegt ausschliesslich in digitaler Form vor. Das Dokument wird nicht mehr in Papierform verschickt, sondern wird allen Betreuungspersonen als Excel-Tabelle zur Verfügung gestellt. </t>
  </si>
  <si>
    <t>Angaben zur Schülerin / zum Schüler und zur Arbeit:</t>
  </si>
  <si>
    <t xml:space="preserve">Bestätigung:  </t>
  </si>
  <si>
    <r>
      <t xml:space="preserve">Abstract
</t>
    </r>
    <r>
      <rPr>
        <i/>
        <sz val="10"/>
        <rFont val="Times New Roman"/>
        <family val="1"/>
      </rPr>
      <t>Prägnanz, Objektivität, Vollständigkeit: Fragestellung, Vorgehen, Ergebnisse, Diskussion</t>
    </r>
  </si>
  <si>
    <r>
      <t xml:space="preserve">Theoretische Grundlagen
</t>
    </r>
    <r>
      <rPr>
        <i/>
        <sz val="10"/>
        <rFont val="Times New Roman"/>
        <family val="1"/>
      </rPr>
      <t>Grundlagen für das Verständnis der Arbeit, Aufbereitung der genutzten Quellen…</t>
    </r>
  </si>
  <si>
    <r>
      <t xml:space="preserve">Vorgehen/Methoden
</t>
    </r>
    <r>
      <rPr>
        <i/>
        <sz val="10"/>
        <rFont val="Times New Roman"/>
        <family val="1"/>
      </rPr>
      <t>Qualität und präzise Beschreibung der Datenerhebung, Beschreibung der Auswertungsmethoden…</t>
    </r>
  </si>
  <si>
    <r>
      <t xml:space="preserve">Ergebnisse
</t>
    </r>
    <r>
      <rPr>
        <i/>
        <sz val="10"/>
        <rFont val="Times New Roman"/>
        <family val="1"/>
      </rPr>
      <t>Auswertung der Rohdaten, Verbalisierung und Darstellung der Ergebnisse (tabellarisch, grafisch)…</t>
    </r>
  </si>
  <si>
    <r>
      <t xml:space="preserve">Organisation 
</t>
    </r>
    <r>
      <rPr>
        <i/>
        <sz val="10"/>
        <color rgb="FF000000"/>
        <rFont val="Times New Roman"/>
        <family val="1"/>
      </rPr>
      <t>Zeitmanagement, Konzept, Vor- und Nachbereitung der Besprechungen</t>
    </r>
  </si>
  <si>
    <r>
      <t xml:space="preserve">Formatierung 
</t>
    </r>
    <r>
      <rPr>
        <i/>
        <sz val="10"/>
        <color rgb="FF000000"/>
        <rFont val="Times New Roman"/>
        <family val="1"/>
      </rPr>
      <t>Textgestaltung, Gliederung, Abbildungen</t>
    </r>
  </si>
  <si>
    <r>
      <t xml:space="preserve">Zitationsweise und Quellenangabe 
</t>
    </r>
    <r>
      <rPr>
        <i/>
        <sz val="10"/>
        <color rgb="FF000000"/>
        <rFont val="Times New Roman"/>
        <family val="1"/>
      </rPr>
      <t>u.a. korrekte Fussnoten</t>
    </r>
  </si>
  <si>
    <r>
      <t xml:space="preserve">Sprachstil
</t>
    </r>
    <r>
      <rPr>
        <i/>
        <sz val="10"/>
        <color rgb="FF000000"/>
        <rFont val="Times New Roman"/>
        <family val="1"/>
      </rPr>
      <t>Prägnanz, Einfachheit, Logik, Verständlichkeit</t>
    </r>
  </si>
  <si>
    <t>nachvollziehbarer und sinnvoller Aufbau</t>
  </si>
  <si>
    <t>repräsentativ ausgewählter Inhalt mit aussagekräftigen Einblicken in die Ergebnisse bzw. in das Produkt</t>
  </si>
  <si>
    <r>
      <t xml:space="preserve">sinnvolle Auswahl/sinnvoller Einsatz der Hilfsmittel 
</t>
    </r>
    <r>
      <rPr>
        <i/>
        <sz val="10"/>
        <color rgb="FF000000"/>
        <rFont val="Times New Roman"/>
        <family val="1"/>
      </rPr>
      <t>Präsentationen, Anschauungsmaterial, Unterlagen</t>
    </r>
  </si>
  <si>
    <r>
      <t xml:space="preserve">Körpersprache 
</t>
    </r>
    <r>
      <rPr>
        <i/>
        <sz val="10"/>
        <color rgb="FF000000"/>
        <rFont val="Times New Roman"/>
        <family val="1"/>
      </rPr>
      <t>Mimik, Gestik, Haltung, Blickkontakt</t>
    </r>
  </si>
  <si>
    <t>angemessener Sprachstil</t>
  </si>
  <si>
    <r>
      <rPr>
        <sz val="20"/>
        <rFont val="Times New Roman"/>
        <family val="1"/>
      </rPr>
      <t>Beurteilung der Präsentation und des Fachgespräches</t>
    </r>
    <r>
      <rPr>
        <sz val="16"/>
        <rFont val="Times New Roman"/>
        <family val="1"/>
      </rPr>
      <t xml:space="preserve">
</t>
    </r>
  </si>
  <si>
    <t>Note der Präsentation und des Fachgespräches</t>
  </si>
  <si>
    <t>Mitgestaltung des Fachgespräches</t>
  </si>
  <si>
    <t xml:space="preserve">   1. Blatt: Deckblatt – Stammdaten und Angaben zur Arbeit</t>
  </si>
  <si>
    <t>Hiermit bestätige ich, dass das Abschlussgespräch am .................. stattgefunden hat, und gebe das Einverständnis für die Veröffentlichung der Arbeit (Ausstellung am Präsentationsanlass, Mediothek).</t>
  </si>
  <si>
    <t>… die Kandidatin oder der Kandidat über die Bewertung im Rahmen einer Schlussbesprechung informiert und das unterzeichnete Dokument termingerecht bei der Schuladministration eingereicht wird.</t>
  </si>
  <si>
    <t>Argumentations- und Reflexionsfähigkeit</t>
  </si>
  <si>
    <t>7. Die Noten für die schriftliche Arbeit, die Präsentation sowie die Schlussnote werden durch Excel berechnet. Der Beurteilungsbogen weist für jeden Teilbereich in der ersten Zeile jeweils eine Teilnote aus.</t>
  </si>
  <si>
    <t>generell verständlich/nachvollziehbar für die Zuhörerinnen und Zuhörer</t>
  </si>
  <si>
    <t>8. In der Schlussnote wird die schriftliche Arbeit zu 2/3, die Präsentation mit 1/3 gewichtet. Der Massstab beträgt in beiden Fällen 60%=4.</t>
  </si>
  <si>
    <t>korrektes Hochdeutsch (Englisch)</t>
  </si>
  <si>
    <t xml:space="preserve">   4. Blatt: Beurteilung der Präsentation und des Fachgesprächs
   5. Blatt: Gesamtwürdigung (freiwillig)
</t>
  </si>
  <si>
    <t>3. Für die vier Fachmaturitäten liegen zwei unterschiedliche Varianten des Beurteilungsbogens vor, für naturwissenschaftliche Arbeiten einerseits und für geistes- bzw. sozialwissenschaftliche Arbeiten andererseits. Die Unterschiede betreffen den Bereich «Hauptteil» im ersten Teil des Beurteilungsbogens.</t>
  </si>
  <si>
    <t>9. Eine freiwillige verbale Gesamtwürdigung der Arbeit bzw. der Präsentation kann auf dem letzten Blatt vorgenommen werden. Dieses Blatt muss nicht abgegeben werden.</t>
  </si>
  <si>
    <t>10. Alle beteiligten Personen unterschreiben den Beurteilungsbogen, entweder digital oder auf Papier.</t>
  </si>
  <si>
    <t xml:space="preserve">11. Nach dem Ausfüllen wird der Beurteilungsbogen (Teilblätter 2-5) in ausgedruckter Form abgegeben. </t>
  </si>
  <si>
    <t xml:space="preserve">12. Die schulische Betreuungsperson ist dafür verantwortlich, dass … </t>
  </si>
  <si>
    <t>Das hat uns an der schriftlichen Arbeit begeistert:</t>
  </si>
  <si>
    <t>Verbesserungsvorschläge bei einer nächsten wissenschaftlichen Arbeit:</t>
  </si>
  <si>
    <t>Das hat uns an der Präsentation begeistert:</t>
  </si>
  <si>
    <t>Verbesserungsvorschläge bei einer nächsten Präsentation:</t>
  </si>
  <si>
    <r>
      <t xml:space="preserve">Qualität der Hilfsmittel
</t>
    </r>
    <r>
      <rPr>
        <i/>
        <sz val="10"/>
        <color rgb="FF000000"/>
        <rFont val="Times New Roman"/>
        <family val="1"/>
      </rPr>
      <t>Qualität der Präsentation (Gestaltung, Lesbarkeit, Einheitlichkeit), Originalität der weiteren Hilfsmittel</t>
    </r>
  </si>
  <si>
    <t>… der Bewertungsbogen bei der ersten Besprechung mit der Kandidatin oder dem Kandidaten besprochen wird.</t>
  </si>
  <si>
    <r>
      <t xml:space="preserve">Einleitung
</t>
    </r>
    <r>
      <rPr>
        <i/>
        <sz val="10"/>
        <rFont val="Times New Roman"/>
        <family val="1"/>
      </rPr>
      <t>Ausgangslage, Motivation, Fragestellung und Arbeitshypothese, …</t>
    </r>
  </si>
  <si>
    <r>
      <t xml:space="preserve">Diskussion
</t>
    </r>
    <r>
      <rPr>
        <i/>
        <sz val="10"/>
        <rFont val="Times New Roman"/>
        <family val="1"/>
      </rPr>
      <t>Beantwortung der Fragestellung, Literaturvergleich, Kritische Betrachtung der Ergebnisse, des Vorgehens , und der Methoden, persönliche Erkenntnisse…</t>
    </r>
  </si>
  <si>
    <r>
      <t xml:space="preserve">Arbeitsaufbau und -struktur
</t>
    </r>
    <r>
      <rPr>
        <i/>
        <sz val="10"/>
        <color rgb="FF000000"/>
        <rFont val="Times New Roman"/>
        <family val="1"/>
      </rPr>
      <t>Titelblatt, Abstract, Inhaltsverzeichnis, Hauptteil</t>
    </r>
  </si>
  <si>
    <t>Anleitung für den Beurteilungsbogen der Fachmaturitätsarbeiten Pädagogik - naturwissenschaftliche Themen</t>
  </si>
  <si>
    <t xml:space="preserve">Beurteilung Fachmaturitätsarbeit Pädagogik / naturwissenschaftliche Arbeit
</t>
  </si>
  <si>
    <r>
      <rPr>
        <sz val="20"/>
        <rFont val="Times New Roman"/>
        <family val="1"/>
      </rPr>
      <t>Gesamtwürdigung der Fachmaturitätsarbeit</t>
    </r>
    <r>
      <rPr>
        <sz val="16"/>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</si>
</sst>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rgb="FF000000"/>
      <name val="Times New Roman"/>
      <charset val="204"/>
    </font>
    <font>
      <b/>
      <sz val="10"/>
      <name val="Times New Roman"/>
      <family val="1"/>
    </font>
    <font>
      <sz val="10"/>
      <name val="Times New Roman"/>
      <family val="1"/>
    </font>
    <font>
      <b/>
      <sz val="14"/>
      <name val="Times New Roman"/>
      <family val="1"/>
    </font>
    <font>
      <i/>
      <sz val="10"/>
      <name val="Times New Roman"/>
      <family val="1"/>
    </font>
    <font>
      <sz val="18"/>
      <name val="Arial"/>
      <family val="2"/>
    </font>
    <font>
      <sz val="11"/>
      <name val="Arial"/>
      <family val="2"/>
    </font>
    <font>
      <sz val="10"/>
      <color rgb="FF000000"/>
      <name val="Times New Roman"/>
      <family val="1"/>
    </font>
    <font>
      <sz val="6"/>
      <color rgb="FF000000"/>
      <name val="Times New Roman"/>
      <family val="1"/>
    </font>
    <font>
      <sz val="12"/>
      <color rgb="FF000000"/>
      <name val="Times New Roman"/>
      <family val="1"/>
    </font>
    <font>
      <b/>
      <sz val="10"/>
      <color rgb="FF000000"/>
      <name val="Times New Roman"/>
      <family val="1"/>
    </font>
    <font>
      <b/>
      <sz val="12"/>
      <color rgb="FF000000"/>
      <name val="Times New Roman"/>
      <family val="1"/>
    </font>
    <font>
      <sz val="8"/>
      <color rgb="FF000000"/>
      <name val="Times New Roman"/>
      <family val="1"/>
    </font>
    <font>
      <b/>
      <sz val="12"/>
      <name val="Times New Roman"/>
      <family val="1"/>
    </font>
    <font>
      <sz val="16"/>
      <name val="Times New Roman"/>
      <family val="1"/>
    </font>
    <font>
      <sz val="20"/>
      <name val="Times New Roman"/>
      <family val="1"/>
    </font>
    <font>
      <sz val="16"/>
      <color rgb="FF000000"/>
      <name val="Times New Roman"/>
      <family val="1"/>
    </font>
    <font>
      <sz val="12"/>
      <color rgb="FF000000"/>
      <name val="Calibri"/>
      <family val="2"/>
    </font>
    <font>
      <i/>
      <sz val="10"/>
      <color rgb="FF000000"/>
      <name val="Times New Roman"/>
      <family val="1"/>
    </font>
    <font>
      <b/>
      <sz val="13"/>
      <name val="Times New Roman"/>
      <family val="1"/>
    </font>
    <font>
      <b/>
      <sz val="14"/>
      <color rgb="FF000000"/>
      <name val="Times New Roman"/>
      <family val="1"/>
    </font>
    <font>
      <sz val="14"/>
      <color rgb="FF000000"/>
      <name val="Times New Roman"/>
      <family val="1"/>
    </font>
    <font>
      <sz val="18"/>
      <color rgb="FF000000"/>
      <name val="Times New Roman"/>
      <family val="1"/>
    </font>
    <font>
      <sz val="11"/>
      <color rgb="FF000000"/>
      <name val="Times New Roman"/>
      <family val="1"/>
    </font>
    <font>
      <sz val="18"/>
      <name val="Times New Roman"/>
      <family val="1"/>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D1"/>
        <bgColor indexed="64"/>
      </patternFill>
    </fill>
    <fill>
      <patternFill patternType="solid">
        <fgColor rgb="FFFFC000"/>
        <bgColor indexed="64"/>
      </patternFill>
    </fill>
    <fill>
      <patternFill patternType="solid">
        <fgColor rgb="FFFF40FF"/>
        <bgColor indexed="64"/>
      </patternFill>
    </fill>
    <fill>
      <patternFill patternType="solid">
        <fgColor theme="7" tint="0.79998168889431442"/>
        <bgColor indexed="64"/>
      </patternFill>
    </fill>
    <fill>
      <patternFill patternType="solid">
        <fgColor rgb="FFFF260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43">
    <border>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bottom/>
      <diagonal/>
    </border>
    <border>
      <left style="thin">
        <color rgb="FF000000"/>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7" fillId="0" borderId="0"/>
  </cellStyleXfs>
  <cellXfs count="238">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2" borderId="9" xfId="0" applyFill="1" applyBorder="1" applyAlignment="1">
      <alignment horizontal="left" wrapText="1"/>
    </xf>
    <xf numFmtId="0" fontId="0" fillId="2" borderId="10" xfId="0" applyFill="1" applyBorder="1" applyAlignment="1">
      <alignment wrapText="1"/>
    </xf>
    <xf numFmtId="0" fontId="0" fillId="2" borderId="9" xfId="0" applyFill="1" applyBorder="1" applyAlignment="1">
      <alignment wrapText="1"/>
    </xf>
    <xf numFmtId="0" fontId="1" fillId="2" borderId="3" xfId="0" applyFont="1" applyFill="1" applyBorder="1" applyAlignment="1">
      <alignment horizontal="left" vertical="top" wrapText="1"/>
    </xf>
    <xf numFmtId="0" fontId="0" fillId="0" borderId="8" xfId="0" applyFill="1" applyBorder="1" applyAlignment="1">
      <alignment vertical="top" wrapText="1"/>
    </xf>
    <xf numFmtId="0" fontId="8" fillId="2" borderId="10" xfId="0" applyFont="1" applyFill="1" applyBorder="1" applyAlignment="1">
      <alignment wrapText="1"/>
    </xf>
    <xf numFmtId="0" fontId="8" fillId="0" borderId="0" xfId="0" applyFont="1" applyFill="1" applyBorder="1" applyAlignment="1">
      <alignment horizontal="left" vertical="top"/>
    </xf>
    <xf numFmtId="0" fontId="10" fillId="2" borderId="10" xfId="0" applyFont="1" applyFill="1" applyBorder="1" applyAlignment="1">
      <alignment wrapText="1"/>
    </xf>
    <xf numFmtId="0" fontId="10" fillId="0" borderId="0" xfId="0" applyFont="1" applyFill="1" applyBorder="1" applyAlignment="1">
      <alignment horizontal="left" vertical="top"/>
    </xf>
    <xf numFmtId="0" fontId="2" fillId="2" borderId="8" xfId="0" applyFont="1" applyFill="1" applyBorder="1" applyAlignment="1">
      <alignment horizontal="left" vertical="top" wrapText="1"/>
    </xf>
    <xf numFmtId="0" fontId="10" fillId="2" borderId="10" xfId="0" applyFont="1" applyFill="1" applyBorder="1" applyAlignment="1">
      <alignment horizontal="center" vertical="center" wrapText="1"/>
    </xf>
    <xf numFmtId="0" fontId="8" fillId="2" borderId="10" xfId="0" applyFont="1" applyFill="1" applyBorder="1" applyAlignment="1">
      <alignment horizontal="left" wrapText="1"/>
    </xf>
    <xf numFmtId="0" fontId="1" fillId="2" borderId="10" xfId="0" applyFont="1" applyFill="1" applyBorder="1" applyAlignment="1">
      <alignment vertical="top" wrapText="1"/>
    </xf>
    <xf numFmtId="0" fontId="1" fillId="2" borderId="8" xfId="0" applyFont="1" applyFill="1" applyBorder="1" applyAlignment="1">
      <alignment vertical="top" wrapText="1"/>
    </xf>
    <xf numFmtId="0" fontId="0" fillId="2" borderId="8" xfId="0" applyFill="1" applyBorder="1" applyAlignment="1">
      <alignment wrapText="1"/>
    </xf>
    <xf numFmtId="0" fontId="9" fillId="2" borderId="10" xfId="0" applyFont="1" applyFill="1" applyBorder="1" applyAlignment="1">
      <alignment wrapText="1"/>
    </xf>
    <xf numFmtId="0" fontId="13" fillId="2" borderId="10" xfId="0" applyFont="1" applyFill="1" applyBorder="1" applyAlignment="1">
      <alignment vertical="top" wrapText="1"/>
    </xf>
    <xf numFmtId="0" fontId="9" fillId="2" borderId="10" xfId="0" applyFont="1" applyFill="1" applyBorder="1" applyAlignment="1">
      <alignment horizontal="center" vertical="center" wrapText="1"/>
    </xf>
    <xf numFmtId="0" fontId="1" fillId="0" borderId="17" xfId="0" applyFont="1" applyFill="1" applyBorder="1" applyAlignment="1">
      <alignment horizontal="center" textRotation="90" wrapText="1"/>
    </xf>
    <xf numFmtId="0" fontId="2" fillId="0" borderId="1" xfId="0" applyFont="1" applyFill="1" applyBorder="1" applyAlignment="1">
      <alignment horizontal="center" textRotation="90" wrapText="1"/>
    </xf>
    <xf numFmtId="0" fontId="2" fillId="0" borderId="18" xfId="0" applyFont="1" applyFill="1" applyBorder="1" applyAlignment="1">
      <alignment horizontal="center" textRotation="90" wrapText="1"/>
    </xf>
    <xf numFmtId="0" fontId="2" fillId="0" borderId="3" xfId="0" applyFont="1" applyFill="1" applyBorder="1" applyAlignment="1">
      <alignment horizontal="center" wrapText="1"/>
    </xf>
    <xf numFmtId="1" fontId="11" fillId="3" borderId="1"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wrapText="1"/>
      <protection locked="0"/>
    </xf>
    <xf numFmtId="0" fontId="7" fillId="3" borderId="5" xfId="0" applyFont="1" applyFill="1" applyBorder="1" applyAlignment="1" applyProtection="1">
      <alignment vertical="top" wrapText="1"/>
      <protection locked="0"/>
    </xf>
    <xf numFmtId="1" fontId="11" fillId="3" borderId="4" xfId="0" applyNumberFormat="1"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top" wrapText="1"/>
      <protection locked="0"/>
    </xf>
    <xf numFmtId="0" fontId="7" fillId="0" borderId="0"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horizontal="left" vertical="top" wrapText="1"/>
    </xf>
    <xf numFmtId="0" fontId="0" fillId="4" borderId="5" xfId="0" applyFill="1" applyBorder="1" applyAlignment="1">
      <alignment wrapText="1"/>
    </xf>
    <xf numFmtId="0" fontId="0" fillId="4" borderId="6" xfId="0" applyFill="1" applyBorder="1" applyAlignment="1">
      <alignment wrapText="1"/>
    </xf>
    <xf numFmtId="0" fontId="3" fillId="4" borderId="11" xfId="0" applyFont="1" applyFill="1" applyBorder="1" applyAlignment="1">
      <alignment horizontal="left" vertical="top" wrapText="1"/>
    </xf>
    <xf numFmtId="1" fontId="11" fillId="4" borderId="19" xfId="0" applyNumberFormat="1" applyFont="1" applyFill="1" applyBorder="1" applyAlignment="1">
      <alignment horizontal="center" vertical="center" wrapText="1"/>
    </xf>
    <xf numFmtId="0" fontId="0" fillId="4" borderId="8" xfId="0" applyFill="1" applyBorder="1" applyAlignment="1">
      <alignment vertical="top" wrapText="1"/>
    </xf>
    <xf numFmtId="0" fontId="7" fillId="2" borderId="12" xfId="0" applyFont="1" applyFill="1" applyBorder="1" applyAlignment="1">
      <alignment vertical="top" wrapText="1"/>
    </xf>
    <xf numFmtId="0" fontId="8" fillId="2" borderId="12" xfId="0" applyFont="1" applyFill="1" applyBorder="1" applyAlignment="1">
      <alignment wrapText="1"/>
    </xf>
    <xf numFmtId="0" fontId="0" fillId="6" borderId="6" xfId="0" applyFill="1" applyBorder="1" applyAlignment="1">
      <alignment wrapText="1"/>
    </xf>
    <xf numFmtId="0" fontId="0" fillId="0" borderId="10" xfId="0" applyFill="1" applyBorder="1" applyAlignment="1">
      <alignment horizontal="left" vertical="top"/>
    </xf>
    <xf numFmtId="0" fontId="0" fillId="0" borderId="8" xfId="0" applyFill="1" applyBorder="1" applyAlignment="1">
      <alignment horizontal="left" vertical="top"/>
    </xf>
    <xf numFmtId="0" fontId="0" fillId="8" borderId="6" xfId="0" applyFill="1" applyBorder="1" applyAlignment="1">
      <alignment wrapText="1"/>
    </xf>
    <xf numFmtId="1" fontId="11" fillId="5" borderId="4" xfId="0" applyNumberFormat="1" applyFont="1" applyFill="1" applyBorder="1" applyAlignment="1" applyProtection="1">
      <alignment horizontal="center" vertical="center" shrinkToFit="1"/>
      <protection locked="0"/>
    </xf>
    <xf numFmtId="0" fontId="9" fillId="5" borderId="4" xfId="0" applyFont="1" applyFill="1" applyBorder="1" applyAlignment="1" applyProtection="1">
      <alignment horizontal="center" vertical="center" wrapText="1"/>
      <protection locked="0"/>
    </xf>
    <xf numFmtId="0" fontId="7" fillId="5" borderId="4" xfId="0" applyFont="1" applyFill="1" applyBorder="1" applyAlignment="1" applyProtection="1">
      <alignment vertical="top" wrapText="1"/>
      <protection locked="0"/>
    </xf>
    <xf numFmtId="0" fontId="2" fillId="2" borderId="4" xfId="0" applyFont="1" applyFill="1" applyBorder="1" applyAlignment="1">
      <alignment horizontal="left" vertical="top" wrapText="1"/>
    </xf>
    <xf numFmtId="0" fontId="0" fillId="2" borderId="14" xfId="0" applyFill="1" applyBorder="1" applyAlignment="1">
      <alignment wrapText="1"/>
    </xf>
    <xf numFmtId="0" fontId="0" fillId="6" borderId="5" xfId="0" applyFill="1" applyBorder="1" applyAlignment="1">
      <alignment wrapText="1"/>
    </xf>
    <xf numFmtId="0" fontId="0" fillId="6" borderId="7" xfId="0" applyFill="1" applyBorder="1" applyAlignment="1">
      <alignment wrapText="1"/>
    </xf>
    <xf numFmtId="0" fontId="0" fillId="6" borderId="21" xfId="0" applyFill="1" applyBorder="1" applyAlignment="1">
      <alignment wrapText="1"/>
    </xf>
    <xf numFmtId="0" fontId="0" fillId="2" borderId="8" xfId="0" applyFill="1" applyBorder="1" applyAlignment="1">
      <alignment horizontal="left" vertical="top"/>
    </xf>
    <xf numFmtId="0" fontId="3" fillId="6" borderId="9" xfId="0" applyFont="1" applyFill="1" applyBorder="1" applyAlignment="1">
      <alignment horizontal="left" vertical="top" wrapText="1"/>
    </xf>
    <xf numFmtId="0" fontId="0" fillId="6" borderId="8" xfId="0" applyFill="1" applyBorder="1" applyAlignment="1">
      <alignment horizontal="left" vertical="top"/>
    </xf>
    <xf numFmtId="0" fontId="7" fillId="0" borderId="4" xfId="0" applyFont="1" applyFill="1" applyBorder="1" applyAlignment="1">
      <alignment horizontal="left" vertical="top" wrapText="1"/>
    </xf>
    <xf numFmtId="0" fontId="7" fillId="0" borderId="4" xfId="0" applyFont="1" applyFill="1" applyBorder="1" applyAlignment="1">
      <alignment horizontal="left" vertical="top"/>
    </xf>
    <xf numFmtId="0" fontId="0" fillId="2" borderId="21" xfId="0" applyFill="1" applyBorder="1" applyAlignment="1">
      <alignment wrapText="1"/>
    </xf>
    <xf numFmtId="0" fontId="0" fillId="8" borderId="5" xfId="0" applyFill="1" applyBorder="1" applyAlignment="1">
      <alignment wrapText="1"/>
    </xf>
    <xf numFmtId="0" fontId="0" fillId="8" borderId="7" xfId="0" applyFill="1" applyBorder="1" applyAlignment="1">
      <alignment wrapText="1"/>
    </xf>
    <xf numFmtId="0" fontId="3" fillId="8" borderId="9" xfId="0" applyFont="1" applyFill="1" applyBorder="1" applyAlignment="1">
      <alignment horizontal="left" vertical="top" wrapText="1"/>
    </xf>
    <xf numFmtId="0" fontId="0" fillId="8" borderId="8" xfId="0" applyFill="1" applyBorder="1" applyAlignment="1">
      <alignment horizontal="left" vertical="top"/>
    </xf>
    <xf numFmtId="0" fontId="3" fillId="2" borderId="9" xfId="0" applyFont="1" applyFill="1" applyBorder="1" applyAlignment="1">
      <alignment horizontal="left" vertical="top" wrapText="1"/>
    </xf>
    <xf numFmtId="0" fontId="10" fillId="2" borderId="12" xfId="0" applyFont="1" applyFill="1" applyBorder="1" applyAlignment="1">
      <alignment wrapText="1"/>
    </xf>
    <xf numFmtId="0" fontId="9" fillId="2" borderId="12" xfId="0" applyFont="1" applyFill="1" applyBorder="1" applyAlignment="1">
      <alignment wrapText="1"/>
    </xf>
    <xf numFmtId="0" fontId="10" fillId="0" borderId="12" xfId="0" applyFont="1" applyFill="1" applyBorder="1" applyAlignment="1">
      <alignment horizontal="left" vertical="top"/>
    </xf>
    <xf numFmtId="0" fontId="0" fillId="0" borderId="12" xfId="0" applyFill="1" applyBorder="1" applyAlignment="1">
      <alignment horizontal="left" vertical="top"/>
    </xf>
    <xf numFmtId="0" fontId="8" fillId="0" borderId="12" xfId="0" applyFont="1" applyFill="1" applyBorder="1" applyAlignment="1">
      <alignment horizontal="left" vertical="top"/>
    </xf>
    <xf numFmtId="0" fontId="10" fillId="2" borderId="14" xfId="0" applyFont="1" applyFill="1" applyBorder="1" applyAlignment="1">
      <alignment horizontal="left" vertical="top"/>
    </xf>
    <xf numFmtId="0" fontId="0" fillId="2" borderId="14" xfId="0" applyFill="1" applyBorder="1" applyAlignment="1">
      <alignment horizontal="left" vertical="top"/>
    </xf>
    <xf numFmtId="0" fontId="8" fillId="2" borderId="14" xfId="0" applyFont="1" applyFill="1" applyBorder="1" applyAlignment="1">
      <alignment horizontal="left" vertical="top"/>
    </xf>
    <xf numFmtId="0" fontId="11" fillId="6" borderId="19" xfId="0" applyFont="1" applyFill="1" applyBorder="1" applyAlignment="1">
      <alignment horizontal="center" vertical="center"/>
    </xf>
    <xf numFmtId="0" fontId="11" fillId="8" borderId="19" xfId="0" applyFont="1" applyFill="1" applyBorder="1" applyAlignment="1">
      <alignment horizontal="center" vertical="center"/>
    </xf>
    <xf numFmtId="0" fontId="7" fillId="2" borderId="9" xfId="0" applyFont="1" applyFill="1" applyBorder="1" applyAlignment="1">
      <alignment vertical="top" wrapText="1"/>
    </xf>
    <xf numFmtId="1" fontId="11" fillId="6" borderId="19" xfId="0" applyNumberFormat="1" applyFont="1" applyFill="1" applyBorder="1" applyAlignment="1">
      <alignment horizontal="center" vertical="center" wrapText="1"/>
    </xf>
    <xf numFmtId="1" fontId="11" fillId="8" borderId="16" xfId="0" applyNumberFormat="1" applyFont="1" applyFill="1" applyBorder="1" applyAlignment="1">
      <alignment horizontal="center" vertical="center" wrapText="1"/>
    </xf>
    <xf numFmtId="0" fontId="0" fillId="10" borderId="5" xfId="0" applyFill="1" applyBorder="1" applyAlignment="1">
      <alignment wrapText="1"/>
    </xf>
    <xf numFmtId="0" fontId="0" fillId="10" borderId="6" xfId="0" applyFill="1" applyBorder="1" applyAlignment="1">
      <alignment wrapText="1"/>
    </xf>
    <xf numFmtId="0" fontId="3" fillId="10" borderId="11" xfId="0" applyFont="1" applyFill="1" applyBorder="1" applyAlignment="1">
      <alignment horizontal="left" vertical="top" wrapText="1"/>
    </xf>
    <xf numFmtId="1" fontId="11" fillId="10" borderId="19" xfId="0" applyNumberFormat="1" applyFont="1" applyFill="1" applyBorder="1" applyAlignment="1">
      <alignment horizontal="center" vertical="center" wrapText="1"/>
    </xf>
    <xf numFmtId="164" fontId="11" fillId="10" borderId="16" xfId="0" applyNumberFormat="1" applyFont="1" applyFill="1" applyBorder="1" applyAlignment="1">
      <alignment horizontal="center" vertical="center" wrapText="1"/>
    </xf>
    <xf numFmtId="0" fontId="0" fillId="10" borderId="8" xfId="0" applyFill="1" applyBorder="1" applyAlignment="1">
      <alignment vertical="top" wrapText="1"/>
    </xf>
    <xf numFmtId="0" fontId="0" fillId="11" borderId="5" xfId="0" applyFill="1" applyBorder="1" applyAlignment="1">
      <alignment wrapText="1"/>
    </xf>
    <xf numFmtId="0" fontId="0" fillId="11" borderId="6" xfId="0" applyFill="1" applyBorder="1" applyAlignment="1">
      <alignment wrapText="1"/>
    </xf>
    <xf numFmtId="0" fontId="0" fillId="11" borderId="7" xfId="0" applyFill="1" applyBorder="1" applyAlignment="1">
      <alignment wrapText="1"/>
    </xf>
    <xf numFmtId="0" fontId="3" fillId="11" borderId="11" xfId="0" applyFont="1" applyFill="1" applyBorder="1" applyAlignment="1">
      <alignment horizontal="left" vertical="top" wrapText="1"/>
    </xf>
    <xf numFmtId="0" fontId="0" fillId="11" borderId="22" xfId="0" applyFill="1" applyBorder="1" applyAlignment="1">
      <alignment horizontal="left" vertical="top"/>
    </xf>
    <xf numFmtId="0" fontId="11" fillId="11" borderId="19" xfId="0" applyFont="1" applyFill="1" applyBorder="1" applyAlignment="1">
      <alignment horizontal="center" vertical="center"/>
    </xf>
    <xf numFmtId="1" fontId="11" fillId="11" borderId="16" xfId="0" applyNumberFormat="1" applyFont="1" applyFill="1" applyBorder="1" applyAlignment="1">
      <alignment horizontal="center" vertical="center" wrapText="1"/>
    </xf>
    <xf numFmtId="0" fontId="0" fillId="13" borderId="5" xfId="0" applyFill="1" applyBorder="1" applyAlignment="1">
      <alignment wrapText="1"/>
    </xf>
    <xf numFmtId="0" fontId="0" fillId="13" borderId="21" xfId="0" applyFill="1" applyBorder="1" applyAlignment="1">
      <alignment wrapText="1"/>
    </xf>
    <xf numFmtId="0" fontId="0" fillId="13" borderId="6" xfId="0" applyFill="1" applyBorder="1" applyAlignment="1">
      <alignment wrapText="1"/>
    </xf>
    <xf numFmtId="0" fontId="0" fillId="13" borderId="7" xfId="0" applyFill="1" applyBorder="1" applyAlignment="1">
      <alignment wrapText="1"/>
    </xf>
    <xf numFmtId="0" fontId="13" fillId="13" borderId="9" xfId="0" applyFont="1" applyFill="1" applyBorder="1" applyAlignment="1">
      <alignment horizontal="left" vertical="top" wrapText="1"/>
    </xf>
    <xf numFmtId="0" fontId="11" fillId="13" borderId="19" xfId="0" applyFont="1" applyFill="1" applyBorder="1" applyAlignment="1">
      <alignment horizontal="center" vertical="center"/>
    </xf>
    <xf numFmtId="1" fontId="11" fillId="13" borderId="19" xfId="0" applyNumberFormat="1" applyFont="1" applyFill="1" applyBorder="1" applyAlignment="1">
      <alignment horizontal="center" vertical="center" wrapText="1"/>
    </xf>
    <xf numFmtId="0" fontId="0" fillId="13" borderId="8" xfId="0" applyFill="1" applyBorder="1" applyAlignment="1">
      <alignment horizontal="left" vertical="top"/>
    </xf>
    <xf numFmtId="0" fontId="0" fillId="15" borderId="4" xfId="0" applyFill="1" applyBorder="1" applyAlignment="1">
      <alignment wrapText="1"/>
    </xf>
    <xf numFmtId="0" fontId="3" fillId="15" borderId="9" xfId="0" applyFont="1" applyFill="1" applyBorder="1" applyAlignment="1">
      <alignment horizontal="left" vertical="top" wrapText="1"/>
    </xf>
    <xf numFmtId="0" fontId="0" fillId="15" borderId="8" xfId="0" applyFill="1" applyBorder="1" applyAlignment="1">
      <alignment horizontal="left" vertical="top"/>
    </xf>
    <xf numFmtId="0" fontId="19" fillId="15" borderId="9" xfId="0" applyFont="1" applyFill="1" applyBorder="1" applyAlignment="1">
      <alignment horizontal="left" vertical="top" wrapText="1"/>
    </xf>
    <xf numFmtId="0" fontId="0" fillId="0" borderId="0" xfId="0" applyFill="1" applyBorder="1" applyAlignment="1">
      <alignment horizontal="left" vertical="center"/>
    </xf>
    <xf numFmtId="0" fontId="0" fillId="0" borderId="32" xfId="0" applyFill="1" applyBorder="1" applyAlignment="1">
      <alignment horizontal="left" vertical="top"/>
    </xf>
    <xf numFmtId="0" fontId="0" fillId="0" borderId="33" xfId="0" applyFill="1" applyBorder="1" applyAlignment="1">
      <alignment horizontal="left" vertical="top"/>
    </xf>
    <xf numFmtId="0" fontId="9" fillId="0" borderId="4" xfId="0" applyFont="1" applyFill="1" applyBorder="1" applyAlignment="1">
      <alignment horizontal="right" vertical="center"/>
    </xf>
    <xf numFmtId="0" fontId="9" fillId="0" borderId="24" xfId="0" applyFont="1" applyFill="1" applyBorder="1" applyAlignment="1">
      <alignment horizontal="right" vertical="center"/>
    </xf>
    <xf numFmtId="0" fontId="9" fillId="0" borderId="27" xfId="0" applyFont="1" applyFill="1" applyBorder="1" applyAlignment="1">
      <alignment horizontal="right" vertical="center"/>
    </xf>
    <xf numFmtId="0" fontId="0" fillId="3" borderId="4" xfId="0" applyFill="1" applyBorder="1" applyAlignment="1" applyProtection="1">
      <alignment vertical="top" wrapText="1"/>
      <protection locked="0"/>
    </xf>
    <xf numFmtId="0" fontId="11" fillId="14" borderId="4" xfId="0" applyFont="1" applyFill="1" applyBorder="1" applyAlignment="1" applyProtection="1">
      <alignment horizontal="center" vertical="center"/>
      <protection locked="0"/>
    </xf>
    <xf numFmtId="0" fontId="9" fillId="14" borderId="4" xfId="0" applyFont="1" applyFill="1" applyBorder="1" applyAlignment="1" applyProtection="1">
      <alignment horizontal="center" vertical="center"/>
      <protection locked="0"/>
    </xf>
    <xf numFmtId="0" fontId="11" fillId="9" borderId="4" xfId="0" applyFont="1" applyFill="1" applyBorder="1" applyAlignment="1" applyProtection="1">
      <alignment horizontal="center" vertical="center"/>
      <protection locked="0"/>
    </xf>
    <xf numFmtId="0" fontId="9" fillId="9" borderId="4" xfId="0" applyFont="1" applyFill="1" applyBorder="1" applyAlignment="1" applyProtection="1">
      <alignment horizontal="center" vertical="center"/>
      <protection locked="0"/>
    </xf>
    <xf numFmtId="0" fontId="11" fillId="12" borderId="4" xfId="0" applyFont="1" applyFill="1" applyBorder="1" applyAlignment="1" applyProtection="1">
      <alignment horizontal="center" vertical="center"/>
      <protection locked="0"/>
    </xf>
    <xf numFmtId="0" fontId="9" fillId="12" borderId="4" xfId="0" applyFont="1" applyFill="1" applyBorder="1" applyAlignment="1" applyProtection="1">
      <alignment horizontal="center" vertical="center"/>
      <protection locked="0"/>
    </xf>
    <xf numFmtId="0" fontId="11" fillId="7" borderId="4" xfId="0" applyFont="1" applyFill="1" applyBorder="1" applyAlignment="1" applyProtection="1">
      <alignment horizontal="center" vertical="center"/>
      <protection locked="0"/>
    </xf>
    <xf numFmtId="0" fontId="9" fillId="7" borderId="4" xfId="0" applyFont="1" applyFill="1" applyBorder="1" applyAlignment="1" applyProtection="1">
      <alignment horizontal="center" vertical="center"/>
      <protection locked="0"/>
    </xf>
    <xf numFmtId="0" fontId="0" fillId="5" borderId="4" xfId="0" applyFill="1" applyBorder="1" applyAlignment="1" applyProtection="1">
      <alignment vertical="top" wrapText="1"/>
      <protection locked="0"/>
    </xf>
    <xf numFmtId="0" fontId="0" fillId="0" borderId="0" xfId="0" applyFill="1" applyBorder="1" applyAlignment="1" applyProtection="1">
      <alignment horizontal="left" vertical="top"/>
      <protection locked="0"/>
    </xf>
    <xf numFmtId="0" fontId="5"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2"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21" fillId="0" borderId="33" xfId="0" applyNumberFormat="1" applyFont="1" applyFill="1" applyBorder="1" applyAlignment="1">
      <alignment horizontal="center" vertical="center"/>
    </xf>
    <xf numFmtId="0" fontId="9" fillId="10" borderId="4"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11" borderId="4" xfId="0" applyFont="1" applyFill="1" applyBorder="1" applyAlignment="1">
      <alignment horizontal="left" vertical="center" wrapText="1"/>
    </xf>
    <xf numFmtId="0" fontId="9" fillId="17" borderId="4" xfId="0" applyFont="1" applyFill="1" applyBorder="1" applyAlignment="1">
      <alignment horizontal="left" vertical="center"/>
    </xf>
    <xf numFmtId="2" fontId="9" fillId="10" borderId="4"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6" borderId="4" xfId="0" applyNumberFormat="1" applyFont="1" applyFill="1" applyBorder="1" applyAlignment="1">
      <alignment horizontal="center" vertical="center" wrapText="1"/>
    </xf>
    <xf numFmtId="2" fontId="9" fillId="18" borderId="4" xfId="0" applyNumberFormat="1" applyFont="1" applyFill="1" applyBorder="1" applyAlignment="1">
      <alignment horizontal="center" vertical="center" wrapText="1"/>
    </xf>
    <xf numFmtId="2" fontId="9" fillId="8" borderId="4" xfId="0" applyNumberFormat="1" applyFont="1" applyFill="1" applyBorder="1" applyAlignment="1">
      <alignment horizontal="center" vertical="center" wrapText="1"/>
    </xf>
    <xf numFmtId="0" fontId="16" fillId="0" borderId="33" xfId="0" applyFont="1" applyFill="1" applyBorder="1" applyAlignment="1">
      <alignment horizontal="left" vertical="center"/>
    </xf>
    <xf numFmtId="0" fontId="9" fillId="17" borderId="24" xfId="0" applyFont="1" applyFill="1" applyBorder="1" applyAlignment="1">
      <alignment horizontal="left" vertical="center"/>
    </xf>
    <xf numFmtId="2" fontId="21" fillId="17" borderId="4" xfId="0" applyNumberFormat="1" applyFont="1" applyFill="1" applyBorder="1" applyAlignment="1">
      <alignment horizontal="center" vertical="center"/>
    </xf>
    <xf numFmtId="2" fontId="21"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2" fontId="21" fillId="2" borderId="33" xfId="0" applyNumberFormat="1" applyFont="1" applyFill="1" applyBorder="1" applyAlignment="1">
      <alignment horizontal="center" vertical="center"/>
    </xf>
    <xf numFmtId="0" fontId="0" fillId="2" borderId="0" xfId="0" applyFill="1" applyBorder="1" applyAlignment="1">
      <alignment horizontal="left" vertical="top"/>
    </xf>
    <xf numFmtId="0" fontId="23" fillId="18" borderId="4" xfId="0" applyFont="1" applyFill="1" applyBorder="1" applyAlignment="1">
      <alignment horizontal="left" vertical="center" wrapText="1"/>
    </xf>
    <xf numFmtId="0" fontId="9" fillId="10" borderId="24"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9" fillId="8" borderId="24" xfId="0" applyFont="1" applyFill="1" applyBorder="1" applyAlignment="1">
      <alignment horizontal="left" vertical="center" wrapText="1"/>
    </xf>
    <xf numFmtId="2" fontId="9" fillId="11" borderId="4" xfId="0" applyNumberFormat="1" applyFont="1" applyFill="1" applyBorder="1" applyAlignment="1">
      <alignment horizontal="center" vertical="center" wrapText="1"/>
    </xf>
    <xf numFmtId="0" fontId="16" fillId="0" borderId="32" xfId="0" applyFont="1" applyFill="1" applyBorder="1" applyAlignment="1">
      <alignment horizontal="left" vertical="center"/>
    </xf>
    <xf numFmtId="0" fontId="9" fillId="2" borderId="32" xfId="0" applyFont="1" applyFill="1" applyBorder="1" applyAlignment="1">
      <alignment horizontal="left" vertical="center"/>
    </xf>
    <xf numFmtId="0" fontId="7" fillId="2" borderId="0" xfId="1" applyFill="1" applyAlignment="1">
      <alignment horizontal="left" vertical="top"/>
    </xf>
    <xf numFmtId="0" fontId="9" fillId="2" borderId="0" xfId="1" applyFont="1" applyFill="1" applyAlignment="1">
      <alignment horizontal="left" vertical="top" wrapText="1" indent="2"/>
    </xf>
    <xf numFmtId="0" fontId="9" fillId="2" borderId="0" xfId="1" applyFont="1" applyFill="1" applyAlignment="1">
      <alignment horizontal="left" vertical="top" wrapText="1" indent="1"/>
    </xf>
    <xf numFmtId="0" fontId="9" fillId="2" borderId="0" xfId="1" applyFont="1" applyFill="1" applyAlignment="1">
      <alignment horizontal="left" vertical="center" wrapText="1"/>
    </xf>
    <xf numFmtId="0" fontId="20" fillId="2" borderId="0" xfId="1" applyFont="1" applyFill="1" applyAlignment="1">
      <alignment horizontal="left" vertical="center" wrapText="1"/>
    </xf>
    <xf numFmtId="0" fontId="22" fillId="2" borderId="0" xfId="1" applyFont="1" applyFill="1" applyAlignment="1">
      <alignment horizontal="left" vertical="center" wrapText="1" indent="1"/>
    </xf>
    <xf numFmtId="0" fontId="9" fillId="17" borderId="39" xfId="0" applyFont="1" applyFill="1" applyBorder="1" applyAlignment="1">
      <alignment horizontal="left" vertical="top" wrapText="1"/>
    </xf>
    <xf numFmtId="0" fontId="22" fillId="17" borderId="40" xfId="0" applyFont="1" applyFill="1" applyBorder="1" applyAlignment="1">
      <alignment horizontal="center" vertical="center"/>
    </xf>
    <xf numFmtId="0" fontId="22" fillId="2" borderId="0" xfId="0" applyFont="1" applyFill="1" applyBorder="1" applyAlignment="1">
      <alignment horizontal="center" vertical="center"/>
    </xf>
    <xf numFmtId="0" fontId="9" fillId="0" borderId="0" xfId="0" applyFont="1" applyFill="1" applyBorder="1" applyAlignment="1">
      <alignment horizontal="left" vertical="top"/>
    </xf>
    <xf numFmtId="2" fontId="11" fillId="10" borderId="20" xfId="0" applyNumberFormat="1" applyFont="1" applyFill="1" applyBorder="1" applyAlignment="1">
      <alignment horizontal="center" vertical="center" wrapText="1"/>
    </xf>
    <xf numFmtId="2" fontId="12" fillId="2" borderId="2" xfId="0" applyNumberFormat="1" applyFont="1" applyFill="1" applyBorder="1" applyAlignment="1" applyProtection="1">
      <alignment horizontal="center" vertical="center" wrapText="1"/>
    </xf>
    <xf numFmtId="2" fontId="12" fillId="2" borderId="2" xfId="0" applyNumberFormat="1" applyFont="1" applyFill="1" applyBorder="1" applyAlignment="1">
      <alignment horizontal="center" vertical="center" wrapText="1"/>
    </xf>
    <xf numFmtId="2" fontId="12" fillId="2" borderId="4" xfId="0" applyNumberFormat="1" applyFont="1" applyFill="1" applyBorder="1" applyAlignment="1">
      <alignment horizontal="center" vertical="center" wrapText="1"/>
    </xf>
    <xf numFmtId="2" fontId="11" fillId="4" borderId="16" xfId="0" applyNumberFormat="1" applyFont="1" applyFill="1" applyBorder="1" applyAlignment="1">
      <alignment horizontal="center" vertical="center" wrapText="1"/>
    </xf>
    <xf numFmtId="2" fontId="12" fillId="2" borderId="4" xfId="0" applyNumberFormat="1" applyFont="1" applyFill="1" applyBorder="1" applyAlignment="1" applyProtection="1">
      <alignment horizontal="center" vertical="center" wrapText="1"/>
    </xf>
    <xf numFmtId="2" fontId="11" fillId="6" borderId="16" xfId="0" applyNumberFormat="1" applyFont="1" applyFill="1" applyBorder="1" applyAlignment="1">
      <alignment horizontal="center" vertical="center" wrapText="1"/>
    </xf>
    <xf numFmtId="2" fontId="11" fillId="8" borderId="16" xfId="0" applyNumberFormat="1" applyFont="1" applyFill="1" applyBorder="1" applyAlignment="1">
      <alignment horizontal="center" vertical="center" wrapText="1"/>
    </xf>
    <xf numFmtId="2" fontId="11" fillId="10" borderId="16" xfId="0" applyNumberFormat="1" applyFont="1" applyFill="1" applyBorder="1" applyAlignment="1">
      <alignment horizontal="center" vertical="center" wrapText="1"/>
    </xf>
    <xf numFmtId="2" fontId="11" fillId="13" borderId="16" xfId="0" applyNumberFormat="1" applyFont="1" applyFill="1" applyBorder="1" applyAlignment="1">
      <alignment horizontal="center" vertical="center" wrapText="1"/>
    </xf>
    <xf numFmtId="2" fontId="11" fillId="11" borderId="16" xfId="0" applyNumberFormat="1" applyFont="1" applyFill="1" applyBorder="1" applyAlignment="1">
      <alignment horizontal="center" vertical="center" wrapText="1"/>
    </xf>
    <xf numFmtId="0" fontId="2" fillId="0" borderId="5" xfId="1" applyFont="1" applyBorder="1" applyAlignment="1">
      <alignment vertical="top" wrapText="1"/>
    </xf>
    <xf numFmtId="0" fontId="7" fillId="0" borderId="0" xfId="1" applyAlignment="1">
      <alignment horizontal="left" vertical="top"/>
    </xf>
    <xf numFmtId="0" fontId="7" fillId="0" borderId="6" xfId="1" applyBorder="1" applyAlignment="1">
      <alignment horizontal="left" vertical="top"/>
    </xf>
    <xf numFmtId="0" fontId="9" fillId="0" borderId="6" xfId="1" applyFont="1" applyBorder="1" applyAlignment="1">
      <alignment horizontal="left" vertical="top"/>
    </xf>
    <xf numFmtId="0" fontId="7" fillId="16" borderId="4" xfId="1" applyFill="1" applyBorder="1" applyAlignment="1" applyProtection="1">
      <alignment horizontal="left" vertical="top" wrapText="1"/>
      <protection locked="0"/>
    </xf>
    <xf numFmtId="0" fontId="0" fillId="12" borderId="4" xfId="0" applyFill="1" applyBorder="1" applyAlignment="1" applyProtection="1">
      <alignment horizontal="left" vertical="top" wrapText="1"/>
      <protection locked="0"/>
    </xf>
    <xf numFmtId="0" fontId="0" fillId="9" borderId="4" xfId="0" applyFill="1" applyBorder="1" applyAlignment="1" applyProtection="1">
      <alignment horizontal="left" vertical="top" wrapText="1"/>
      <protection locked="0"/>
    </xf>
    <xf numFmtId="0" fontId="0" fillId="14" borderId="4" xfId="0" applyFill="1" applyBorder="1" applyAlignment="1" applyProtection="1">
      <alignment horizontal="left" vertical="top" wrapText="1"/>
      <protection locked="0"/>
    </xf>
    <xf numFmtId="0" fontId="7" fillId="9" borderId="4" xfId="0" applyFont="1"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7" fillId="7" borderId="4" xfId="0" applyFont="1" applyFill="1" applyBorder="1" applyAlignment="1" applyProtection="1">
      <alignment horizontal="left" vertical="top" wrapText="1"/>
      <protection locked="0"/>
    </xf>
    <xf numFmtId="0" fontId="24" fillId="0" borderId="0" xfId="0" applyFont="1" applyFill="1" applyBorder="1" applyAlignment="1">
      <alignment horizontal="left" vertical="top"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16" borderId="24" xfId="0" applyFont="1" applyFill="1" applyBorder="1" applyAlignment="1" applyProtection="1">
      <alignment horizontal="left" vertical="center"/>
      <protection locked="0"/>
    </xf>
    <xf numFmtId="0" fontId="9" fillId="16" borderId="4" xfId="0" applyFont="1" applyFill="1" applyBorder="1" applyAlignment="1" applyProtection="1">
      <alignment horizontal="left" vertical="center"/>
      <protection locked="0"/>
    </xf>
    <xf numFmtId="0" fontId="9" fillId="16" borderId="9"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9" fillId="0" borderId="21"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16" borderId="26" xfId="0" applyFont="1" applyFill="1" applyBorder="1" applyAlignment="1" applyProtection="1">
      <alignment horizontal="left" vertical="center"/>
      <protection locked="0"/>
    </xf>
    <xf numFmtId="0" fontId="9" fillId="16" borderId="34" xfId="0" applyFont="1" applyFill="1" applyBorder="1" applyAlignment="1" applyProtection="1">
      <alignment horizontal="left" vertical="center"/>
      <protection locked="0"/>
    </xf>
    <xf numFmtId="0" fontId="9" fillId="16" borderId="35" xfId="0" applyFont="1" applyFill="1" applyBorder="1" applyAlignment="1" applyProtection="1">
      <alignment horizontal="left" vertical="center"/>
      <protection locked="0"/>
    </xf>
    <xf numFmtId="0" fontId="21" fillId="0" borderId="2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9" fillId="16" borderId="25" xfId="0" applyFont="1" applyFill="1" applyBorder="1" applyAlignment="1" applyProtection="1">
      <alignment horizontal="left" vertical="center"/>
      <protection locked="0"/>
    </xf>
    <xf numFmtId="0" fontId="9" fillId="16" borderId="4" xfId="0" applyFont="1" applyFill="1" applyBorder="1" applyAlignment="1" applyProtection="1">
      <alignment horizontal="left" vertical="center" wrapText="1"/>
      <protection locked="0"/>
    </xf>
    <xf numFmtId="0" fontId="9" fillId="16" borderId="25" xfId="0" applyFont="1" applyFill="1" applyBorder="1" applyAlignment="1" applyProtection="1">
      <alignment horizontal="left" vertical="center" wrapText="1"/>
      <protection locked="0"/>
    </xf>
    <xf numFmtId="0" fontId="9" fillId="16" borderId="5" xfId="0" applyFont="1" applyFill="1" applyBorder="1" applyAlignment="1" applyProtection="1">
      <alignment horizontal="left" vertical="center"/>
      <protection locked="0"/>
    </xf>
    <xf numFmtId="0" fontId="9" fillId="16" borderId="28" xfId="0" applyFont="1" applyFill="1" applyBorder="1" applyAlignment="1" applyProtection="1">
      <alignment horizontal="left" vertical="center"/>
      <protection locked="0"/>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9" fillId="0" borderId="36" xfId="0" applyFont="1" applyBorder="1" applyAlignment="1">
      <alignment horizontal="right" vertical="center"/>
    </xf>
    <xf numFmtId="0" fontId="9" fillId="0" borderId="32" xfId="0" applyFont="1" applyBorder="1" applyAlignment="1">
      <alignment horizontal="right" vertical="center"/>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16" borderId="11" xfId="0" applyFont="1" applyFill="1" applyBorder="1" applyAlignment="1" applyProtection="1">
      <alignment horizontal="left" vertical="center" wrapText="1"/>
      <protection locked="0"/>
    </xf>
    <xf numFmtId="0" fontId="9" fillId="16" borderId="12" xfId="0" applyFont="1" applyFill="1" applyBorder="1" applyAlignment="1" applyProtection="1">
      <alignment horizontal="left" vertical="center" wrapText="1"/>
      <protection locked="0"/>
    </xf>
    <xf numFmtId="0" fontId="9" fillId="16" borderId="38" xfId="0" applyFont="1" applyFill="1" applyBorder="1" applyAlignment="1" applyProtection="1">
      <alignment horizontal="left" vertical="center" wrapText="1"/>
      <protection locked="0"/>
    </xf>
    <xf numFmtId="0" fontId="2" fillId="0" borderId="11" xfId="0" applyFont="1" applyFill="1" applyBorder="1" applyAlignment="1">
      <alignment horizontal="left" vertical="top" wrapText="1" indent="1"/>
    </xf>
    <xf numFmtId="0" fontId="0" fillId="0" borderId="12" xfId="0"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15" xfId="0" applyFill="1" applyBorder="1" applyAlignment="1">
      <alignment horizontal="left" vertical="top" wrapText="1" indent="1"/>
    </xf>
    <xf numFmtId="0" fontId="1" fillId="0" borderId="9" xfId="0" applyFont="1" applyFill="1" applyBorder="1" applyAlignment="1">
      <alignment horizontal="center" textRotation="90" wrapText="1"/>
    </xf>
    <xf numFmtId="0" fontId="1" fillId="0" borderId="10" xfId="0" applyFont="1" applyFill="1" applyBorder="1" applyAlignment="1">
      <alignment horizontal="center" textRotation="90" wrapText="1"/>
    </xf>
    <xf numFmtId="0" fontId="1" fillId="0" borderId="8" xfId="0" applyFont="1" applyFill="1" applyBorder="1" applyAlignment="1">
      <alignment horizontal="center" textRotation="90" wrapText="1"/>
    </xf>
    <xf numFmtId="0" fontId="0" fillId="2" borderId="9" xfId="0" applyFill="1" applyBorder="1" applyAlignment="1">
      <alignment horizontal="center" wrapText="1"/>
    </xf>
    <xf numFmtId="0" fontId="0" fillId="2" borderId="14" xfId="0" applyFill="1" applyBorder="1" applyAlignment="1">
      <alignment horizontal="center" wrapText="1"/>
    </xf>
    <xf numFmtId="0" fontId="0" fillId="2" borderId="8" xfId="0" applyFill="1" applyBorder="1" applyAlignment="1">
      <alignment horizontal="center" wrapText="1"/>
    </xf>
    <xf numFmtId="0" fontId="0" fillId="10" borderId="5" xfId="0" applyFill="1" applyBorder="1" applyAlignment="1">
      <alignment horizontal="center" wrapText="1"/>
    </xf>
    <xf numFmtId="0" fontId="0" fillId="10" borderId="6" xfId="0" applyFill="1" applyBorder="1" applyAlignment="1">
      <alignment horizontal="center" wrapText="1"/>
    </xf>
    <xf numFmtId="0" fontId="0" fillId="10" borderId="7" xfId="0" applyFill="1" applyBorder="1" applyAlignment="1">
      <alignment horizontal="center" wrapText="1"/>
    </xf>
    <xf numFmtId="2" fontId="20" fillId="15" borderId="19" xfId="0" applyNumberFormat="1" applyFont="1" applyFill="1" applyBorder="1" applyAlignment="1">
      <alignment horizontal="center" vertical="center"/>
    </xf>
    <xf numFmtId="2" fontId="20" fillId="15" borderId="23" xfId="0" applyNumberFormat="1" applyFont="1" applyFill="1" applyBorder="1" applyAlignment="1">
      <alignment horizontal="center" vertical="center"/>
    </xf>
    <xf numFmtId="2" fontId="20" fillId="15" borderId="20" xfId="0" applyNumberFormat="1" applyFont="1" applyFill="1" applyBorder="1" applyAlignment="1">
      <alignment horizontal="center" vertical="center"/>
    </xf>
  </cellXfs>
  <cellStyles count="2">
    <cellStyle name="Standard" xfId="0" builtinId="0"/>
    <cellStyle name="Standard 2" xfId="1"/>
  </cellStyles>
  <dxfs count="0"/>
  <tableStyles count="0" defaultTableStyle="TableStyleMedium9" defaultPivotStyle="PivotStyleLight16"/>
  <colors>
    <mruColors>
      <color rgb="FFFF40FF"/>
      <color rgb="FF0432FF"/>
      <color rgb="FFFF2600"/>
      <color rgb="FFFFFFD1"/>
      <color rgb="FFFF6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561975</xdr:rowOff>
        </xdr:from>
        <xdr:to>
          <xdr:col>0</xdr:col>
          <xdr:colOff>1552575</xdr:colOff>
          <xdr:row>0</xdr:row>
          <xdr:rowOff>942975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200" b="0" i="0" u="none" strike="noStrike" baseline="0">
                  <a:solidFill>
                    <a:srgbClr val="000000"/>
                  </a:solidFill>
                  <a:latin typeface="Calibri"/>
                  <a:cs typeface="Calibri"/>
                </a:rPr>
                <a:t>Kanti Frauenfeld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0</xdr:row>
          <xdr:rowOff>561975</xdr:rowOff>
        </xdr:from>
        <xdr:to>
          <xdr:col>2</xdr:col>
          <xdr:colOff>962025</xdr:colOff>
          <xdr:row>0</xdr:row>
          <xdr:rowOff>942975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CH" sz="1200" b="0" i="0" u="none" strike="noStrike" baseline="0">
                  <a:solidFill>
                    <a:srgbClr val="000000"/>
                  </a:solidFill>
                  <a:latin typeface="Calibri"/>
                  <a:cs typeface="Calibri"/>
                </a:rPr>
                <a:t>Kanti Romanshorn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zoomScaleNormal="100" workbookViewId="0"/>
  </sheetViews>
  <sheetFormatPr baseColWidth="10" defaultColWidth="11" defaultRowHeight="12.75" x14ac:dyDescent="0.2"/>
  <cols>
    <col min="1" max="1" width="108.83203125" style="149" customWidth="1"/>
    <col min="2" max="16384" width="11" style="149"/>
  </cols>
  <sheetData>
    <row r="1" spans="1:1" ht="69.75" x14ac:dyDescent="0.2">
      <c r="A1" s="154" t="s">
        <v>84</v>
      </c>
    </row>
    <row r="2" spans="1:1" ht="18.75" x14ac:dyDescent="0.2">
      <c r="A2" s="153"/>
    </row>
    <row r="3" spans="1:1" ht="15.75" x14ac:dyDescent="0.2">
      <c r="A3" s="152"/>
    </row>
    <row r="4" spans="1:1" ht="39.950000000000003" customHeight="1" x14ac:dyDescent="0.2">
      <c r="A4" s="151" t="s">
        <v>42</v>
      </c>
    </row>
    <row r="5" spans="1:1" ht="20.100000000000001" customHeight="1" x14ac:dyDescent="0.2">
      <c r="A5" s="151" t="s">
        <v>41</v>
      </c>
    </row>
    <row r="6" spans="1:1" ht="15.95" customHeight="1" x14ac:dyDescent="0.2">
      <c r="A6" s="150" t="s">
        <v>61</v>
      </c>
    </row>
    <row r="7" spans="1:1" ht="15.75" x14ac:dyDescent="0.2">
      <c r="A7" s="150" t="s">
        <v>40</v>
      </c>
    </row>
    <row r="8" spans="1:1" ht="15.75" x14ac:dyDescent="0.2">
      <c r="A8" s="150" t="s">
        <v>39</v>
      </c>
    </row>
    <row r="9" spans="1:1" ht="39.950000000000003" customHeight="1" x14ac:dyDescent="0.2">
      <c r="A9" s="150" t="s">
        <v>69</v>
      </c>
    </row>
    <row r="10" spans="1:1" ht="54" customHeight="1" x14ac:dyDescent="0.2">
      <c r="A10" s="151" t="s">
        <v>70</v>
      </c>
    </row>
    <row r="11" spans="1:1" ht="39.950000000000003" customHeight="1" x14ac:dyDescent="0.2">
      <c r="A11" s="151" t="s">
        <v>38</v>
      </c>
    </row>
    <row r="12" spans="1:1" ht="69.95" customHeight="1" x14ac:dyDescent="0.2">
      <c r="A12" s="151" t="s">
        <v>37</v>
      </c>
    </row>
    <row r="13" spans="1:1" ht="39.950000000000003" customHeight="1" x14ac:dyDescent="0.2">
      <c r="A13" s="151" t="s">
        <v>36</v>
      </c>
    </row>
    <row r="14" spans="1:1" ht="39.950000000000003" customHeight="1" x14ac:dyDescent="0.2">
      <c r="A14" s="151" t="s">
        <v>65</v>
      </c>
    </row>
    <row r="15" spans="1:1" ht="39.950000000000003" customHeight="1" x14ac:dyDescent="0.2">
      <c r="A15" s="151" t="s">
        <v>67</v>
      </c>
    </row>
    <row r="16" spans="1:1" ht="39" customHeight="1" x14ac:dyDescent="0.2">
      <c r="A16" s="151" t="s">
        <v>71</v>
      </c>
    </row>
    <row r="17" spans="1:1" ht="21.95" customHeight="1" x14ac:dyDescent="0.2">
      <c r="A17" s="151" t="s">
        <v>72</v>
      </c>
    </row>
    <row r="18" spans="1:1" ht="24.95" customHeight="1" x14ac:dyDescent="0.2">
      <c r="A18" s="151" t="s">
        <v>73</v>
      </c>
    </row>
    <row r="19" spans="1:1" ht="20.100000000000001" customHeight="1" x14ac:dyDescent="0.2">
      <c r="A19" s="151" t="s">
        <v>74</v>
      </c>
    </row>
    <row r="20" spans="1:1" ht="32.1" customHeight="1" x14ac:dyDescent="0.2">
      <c r="A20" s="150" t="s">
        <v>80</v>
      </c>
    </row>
    <row r="21" spans="1:1" ht="32.1" customHeight="1" x14ac:dyDescent="0.2">
      <c r="A21" s="150" t="s">
        <v>35</v>
      </c>
    </row>
    <row r="22" spans="1:1" ht="32.1" customHeight="1" x14ac:dyDescent="0.2">
      <c r="A22" s="150" t="s">
        <v>63</v>
      </c>
    </row>
  </sheetData>
  <sheetProtection algorithmName="SHA-512" hashValue="xxF03NT5EENiChyB87gSEiTi805R1AXnKusNQzUebgKRQL7KaXQNrrEXXneTtAOsDvB7IpkmK3SjBb0dUTg3Eg==" saltValue="mqQIkiqlPfgJK9j00I5x3A==" spinCount="100000" sheet="1" objects="1" scenarios="1" selectLockedCells="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42"/>
  <sheetViews>
    <sheetView zoomScale="98" zoomScaleNormal="99" workbookViewId="0">
      <selection activeCell="B4" sqref="B4:C4"/>
    </sheetView>
  </sheetViews>
  <sheetFormatPr baseColWidth="10" defaultColWidth="9" defaultRowHeight="12.75" x14ac:dyDescent="0.2"/>
  <cols>
    <col min="1" max="1" width="28" customWidth="1"/>
    <col min="2" max="2" width="9" customWidth="1"/>
    <col min="3" max="3" width="23" customWidth="1"/>
    <col min="4" max="4" width="28" customWidth="1"/>
    <col min="5" max="5" width="9" customWidth="1"/>
    <col min="6" max="6" width="23" customWidth="1"/>
  </cols>
  <sheetData>
    <row r="1" spans="1:11" ht="74.099999999999994" customHeight="1" x14ac:dyDescent="0.2">
      <c r="A1" s="181" t="s">
        <v>85</v>
      </c>
      <c r="B1" s="181"/>
      <c r="C1" s="181"/>
      <c r="D1" s="181"/>
      <c r="E1" s="181"/>
      <c r="F1" s="118"/>
    </row>
    <row r="2" spans="1:11" ht="13.5" thickBot="1" x14ac:dyDescent="0.25"/>
    <row r="3" spans="1:11" ht="30" customHeight="1" x14ac:dyDescent="0.2">
      <c r="A3" s="182" t="s">
        <v>43</v>
      </c>
      <c r="B3" s="183"/>
      <c r="C3" s="183"/>
      <c r="D3" s="183"/>
      <c r="E3" s="183"/>
      <c r="F3" s="184"/>
    </row>
    <row r="4" spans="1:11" ht="26.1" customHeight="1" x14ac:dyDescent="0.2">
      <c r="A4" s="105" t="s">
        <v>28</v>
      </c>
      <c r="B4" s="192"/>
      <c r="C4" s="192"/>
      <c r="D4" s="104" t="s">
        <v>27</v>
      </c>
      <c r="E4" s="192"/>
      <c r="F4" s="206"/>
    </row>
    <row r="5" spans="1:11" ht="68.099999999999994" customHeight="1" x14ac:dyDescent="0.2">
      <c r="A5" s="105" t="s">
        <v>29</v>
      </c>
      <c r="B5" s="207"/>
      <c r="C5" s="207"/>
      <c r="D5" s="207"/>
      <c r="E5" s="207"/>
      <c r="F5" s="208"/>
      <c r="K5" s="117"/>
    </row>
    <row r="6" spans="1:11" s="101" customFormat="1" ht="26.1" customHeight="1" x14ac:dyDescent="0.2">
      <c r="A6" s="106" t="s">
        <v>30</v>
      </c>
      <c r="B6" s="209"/>
      <c r="C6" s="209"/>
      <c r="D6" s="209"/>
      <c r="E6" s="209"/>
      <c r="F6" s="210"/>
    </row>
    <row r="7" spans="1:11" s="101" customFormat="1" ht="53.1" customHeight="1" x14ac:dyDescent="0.2">
      <c r="A7" s="214" t="s">
        <v>44</v>
      </c>
      <c r="B7" s="207" t="s">
        <v>62</v>
      </c>
      <c r="C7" s="207"/>
      <c r="D7" s="207"/>
      <c r="E7" s="207"/>
      <c r="F7" s="208"/>
    </row>
    <row r="8" spans="1:11" s="101" customFormat="1" ht="26.1" customHeight="1" x14ac:dyDescent="0.2">
      <c r="A8" s="215"/>
      <c r="B8" s="216" t="s">
        <v>25</v>
      </c>
      <c r="C8" s="217"/>
      <c r="D8" s="217"/>
      <c r="E8" s="217"/>
      <c r="F8" s="218"/>
    </row>
    <row r="9" spans="1:11" s="101" customFormat="1" ht="53.1" customHeight="1" thickBot="1" x14ac:dyDescent="0.25">
      <c r="A9" s="215"/>
      <c r="B9" s="219"/>
      <c r="C9" s="220"/>
      <c r="D9" s="220"/>
      <c r="E9" s="220"/>
      <c r="F9" s="221"/>
    </row>
    <row r="10" spans="1:11" ht="30" customHeight="1" x14ac:dyDescent="0.2">
      <c r="A10" s="211" t="s">
        <v>6</v>
      </c>
      <c r="B10" s="212"/>
      <c r="C10" s="212"/>
      <c r="D10" s="212"/>
      <c r="E10" s="212"/>
      <c r="F10" s="213"/>
    </row>
    <row r="11" spans="1:11" ht="14.1" customHeight="1" x14ac:dyDescent="0.2">
      <c r="A11" s="147"/>
      <c r="B11" s="120"/>
      <c r="C11" s="120"/>
      <c r="D11" s="120"/>
      <c r="E11" s="120"/>
      <c r="F11" s="134"/>
    </row>
    <row r="12" spans="1:11" ht="26.1" customHeight="1" x14ac:dyDescent="0.2">
      <c r="A12" s="204" t="s">
        <v>31</v>
      </c>
      <c r="B12" s="205"/>
      <c r="C12" s="122"/>
      <c r="D12" s="205" t="s">
        <v>32</v>
      </c>
      <c r="E12" s="205"/>
      <c r="F12" s="134"/>
    </row>
    <row r="13" spans="1:11" ht="30" customHeight="1" x14ac:dyDescent="0.2">
      <c r="A13" s="142" t="s">
        <v>33</v>
      </c>
      <c r="B13" s="129" t="str">
        <f>Inhalt!E3</f>
        <v/>
      </c>
      <c r="C13" s="123"/>
      <c r="D13" s="125" t="s">
        <v>15</v>
      </c>
      <c r="E13" s="129" t="str">
        <f>Präsentation_Fachgespräch!E3</f>
        <v/>
      </c>
      <c r="F13" s="134"/>
    </row>
    <row r="14" spans="1:11" ht="30" customHeight="1" x14ac:dyDescent="0.2">
      <c r="A14" s="143" t="s">
        <v>11</v>
      </c>
      <c r="B14" s="130" t="str">
        <f>Prozess_Formales_Sprache!E3</f>
        <v/>
      </c>
      <c r="C14" s="123"/>
      <c r="D14" s="141" t="s">
        <v>16</v>
      </c>
      <c r="E14" s="132" t="str">
        <f>Präsentation_Fachgespräch!E9</f>
        <v/>
      </c>
      <c r="F14" s="134"/>
    </row>
    <row r="15" spans="1:11" ht="30" customHeight="1" x14ac:dyDescent="0.2">
      <c r="A15" s="144" t="s">
        <v>12</v>
      </c>
      <c r="B15" s="131" t="str">
        <f>Prozess_Formales_Sprache!E9</f>
        <v/>
      </c>
      <c r="C15" s="123"/>
      <c r="D15" s="126" t="s">
        <v>17</v>
      </c>
      <c r="E15" s="133" t="str">
        <f>Präsentation_Fachgespräch!E16</f>
        <v/>
      </c>
      <c r="F15" s="134"/>
    </row>
    <row r="16" spans="1:11" ht="30" customHeight="1" x14ac:dyDescent="0.2">
      <c r="A16" s="145" t="s">
        <v>17</v>
      </c>
      <c r="B16" s="133" t="str">
        <f>Prozess_Formales_Sprache!E16</f>
        <v/>
      </c>
      <c r="C16" s="123"/>
      <c r="D16" s="127" t="s">
        <v>18</v>
      </c>
      <c r="E16" s="146" t="str">
        <f>Präsentation_Fachgespräch!E21</f>
        <v/>
      </c>
      <c r="F16" s="134"/>
    </row>
    <row r="17" spans="1:6" ht="30" customHeight="1" x14ac:dyDescent="0.2">
      <c r="A17" s="135" t="s">
        <v>22</v>
      </c>
      <c r="B17" s="136" t="str">
        <f>IF(Prozess_Formales_Sprache!C21="","",Prozess_Formales_Sprache!C21)</f>
        <v/>
      </c>
      <c r="C17" s="121"/>
      <c r="D17" s="128" t="s">
        <v>23</v>
      </c>
      <c r="E17" s="136" t="str">
        <f>Präsentation_Fachgespräch!C27</f>
        <v/>
      </c>
      <c r="F17" s="124"/>
    </row>
    <row r="18" spans="1:6" s="140" customFormat="1" ht="11.1" customHeight="1" thickBot="1" x14ac:dyDescent="0.25">
      <c r="A18" s="148"/>
      <c r="B18" s="137"/>
      <c r="C18" s="137"/>
      <c r="D18" s="138"/>
      <c r="E18" s="137"/>
      <c r="F18" s="139"/>
    </row>
    <row r="19" spans="1:6" ht="48" thickBot="1" x14ac:dyDescent="0.25">
      <c r="A19" s="155" t="s">
        <v>26</v>
      </c>
      <c r="B19" s="156" t="str">
        <f>IFERROR(ROUND((B17*2/3+E17*1/3)*2,0)/2,"")</f>
        <v/>
      </c>
      <c r="C19" s="157"/>
      <c r="D19" s="158"/>
      <c r="F19" s="103"/>
    </row>
    <row r="20" spans="1:6" ht="30" customHeight="1" x14ac:dyDescent="0.2">
      <c r="A20" s="211" t="s">
        <v>34</v>
      </c>
      <c r="B20" s="212"/>
      <c r="C20" s="212"/>
      <c r="D20" s="212"/>
      <c r="E20" s="212"/>
      <c r="F20" s="213"/>
    </row>
    <row r="21" spans="1:6" hidden="1" x14ac:dyDescent="0.2">
      <c r="A21" s="102"/>
      <c r="E21" s="103"/>
      <c r="F21" s="103"/>
    </row>
    <row r="22" spans="1:6" hidden="1" x14ac:dyDescent="0.2">
      <c r="A22" s="102"/>
      <c r="E22" s="103"/>
      <c r="F22" s="103"/>
    </row>
    <row r="23" spans="1:6" hidden="1" x14ac:dyDescent="0.2">
      <c r="A23" s="102"/>
      <c r="E23" s="103"/>
      <c r="F23" s="103"/>
    </row>
    <row r="24" spans="1:6" hidden="1" x14ac:dyDescent="0.2">
      <c r="A24" s="102"/>
      <c r="E24" s="103"/>
      <c r="F24" s="103"/>
    </row>
    <row r="25" spans="1:6" hidden="1" x14ac:dyDescent="0.2">
      <c r="A25" s="102"/>
      <c r="E25" s="103"/>
      <c r="F25" s="103"/>
    </row>
    <row r="26" spans="1:6" hidden="1" x14ac:dyDescent="0.2">
      <c r="A26" s="102"/>
      <c r="E26" s="103"/>
      <c r="F26" s="103"/>
    </row>
    <row r="27" spans="1:6" hidden="1" x14ac:dyDescent="0.2">
      <c r="A27" s="102"/>
      <c r="E27" s="103"/>
      <c r="F27" s="103"/>
    </row>
    <row r="28" spans="1:6" hidden="1" x14ac:dyDescent="0.2">
      <c r="A28" s="102"/>
      <c r="E28" s="103"/>
      <c r="F28" s="103"/>
    </row>
    <row r="29" spans="1:6" hidden="1" x14ac:dyDescent="0.2">
      <c r="A29" s="102"/>
      <c r="E29" s="103"/>
      <c r="F29" s="103"/>
    </row>
    <row r="30" spans="1:6" ht="41.1" customHeight="1" x14ac:dyDescent="0.2">
      <c r="A30" s="188" t="s">
        <v>24</v>
      </c>
      <c r="B30" s="189"/>
      <c r="C30" s="190"/>
      <c r="D30" s="186"/>
      <c r="E30" s="186"/>
      <c r="F30" s="187"/>
    </row>
    <row r="31" spans="1:6" ht="26.1" customHeight="1" x14ac:dyDescent="0.2">
      <c r="A31" s="191"/>
      <c r="B31" s="192"/>
      <c r="C31" s="193"/>
      <c r="D31" s="194"/>
      <c r="E31" s="195"/>
      <c r="F31" s="196"/>
    </row>
    <row r="32" spans="1:6" ht="27" customHeight="1" x14ac:dyDescent="0.2">
      <c r="A32" s="188" t="s">
        <v>25</v>
      </c>
      <c r="B32" s="189"/>
      <c r="C32" s="190"/>
      <c r="D32" s="199"/>
      <c r="E32" s="185"/>
      <c r="F32" s="200"/>
    </row>
    <row r="33" spans="1:7" ht="51.95" customHeight="1" thickBot="1" x14ac:dyDescent="0.25">
      <c r="A33" s="201"/>
      <c r="B33" s="202"/>
      <c r="C33" s="203"/>
      <c r="D33" s="197"/>
      <c r="E33" s="197"/>
      <c r="F33" s="198"/>
    </row>
    <row r="34" spans="1:7" x14ac:dyDescent="0.2">
      <c r="B34" s="31"/>
      <c r="C34" s="31"/>
    </row>
    <row r="35" spans="1:7" x14ac:dyDescent="0.2">
      <c r="A35" s="30"/>
      <c r="D35" s="30"/>
      <c r="E35" s="1"/>
      <c r="F35" s="1"/>
    </row>
    <row r="36" spans="1:7" ht="15.95" customHeight="1" x14ac:dyDescent="0.2">
      <c r="A36" s="185"/>
      <c r="B36" s="185"/>
      <c r="C36" s="185"/>
      <c r="D36" s="185"/>
      <c r="E36" s="185"/>
      <c r="F36" s="185"/>
      <c r="G36" s="32"/>
    </row>
    <row r="37" spans="1:7" ht="15.95" customHeight="1" x14ac:dyDescent="0.2">
      <c r="A37" s="119"/>
      <c r="B37" s="119"/>
      <c r="C37" s="119"/>
      <c r="D37" s="119"/>
      <c r="E37" s="119"/>
      <c r="F37" s="119"/>
      <c r="G37" s="32"/>
    </row>
    <row r="42" spans="1:7" x14ac:dyDescent="0.2">
      <c r="A42" s="1"/>
      <c r="B42" s="1"/>
      <c r="C42" s="1"/>
    </row>
  </sheetData>
  <sheetProtection algorithmName="SHA-512" hashValue="qdmcrWtDEUevTE5/CaFvpdUWxTtJoZd5f7e7nr4LjeHDF+phy9cOFnGzeYjP5UyTFRVUYYTmmhTg/9pd/11ZwQ==" saltValue="dhQUQuYnjqRLuIv2bbMdBQ==" spinCount="100000" sheet="1" objects="1" scenarios="1" selectLockedCells="1"/>
  <mergeCells count="23">
    <mergeCell ref="B6:F6"/>
    <mergeCell ref="A20:F20"/>
    <mergeCell ref="A10:F10"/>
    <mergeCell ref="A7:A9"/>
    <mergeCell ref="B7:F7"/>
    <mergeCell ref="B8:F8"/>
    <mergeCell ref="B9:F9"/>
    <mergeCell ref="A1:E1"/>
    <mergeCell ref="A3:F3"/>
    <mergeCell ref="A36:F36"/>
    <mergeCell ref="D30:F30"/>
    <mergeCell ref="A30:C30"/>
    <mergeCell ref="A31:C31"/>
    <mergeCell ref="D31:F31"/>
    <mergeCell ref="D33:F33"/>
    <mergeCell ref="D32:F32"/>
    <mergeCell ref="A32:C32"/>
    <mergeCell ref="A33:C33"/>
    <mergeCell ref="A12:B12"/>
    <mergeCell ref="D12:E12"/>
    <mergeCell ref="B4:C4"/>
    <mergeCell ref="E4:F4"/>
    <mergeCell ref="B5:F5"/>
  </mergeCell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28575</xdr:colOff>
                    <xdr:row>0</xdr:row>
                    <xdr:rowOff>561975</xdr:rowOff>
                  </from>
                  <to>
                    <xdr:col>0</xdr:col>
                    <xdr:colOff>1552575</xdr:colOff>
                    <xdr:row>0</xdr:row>
                    <xdr:rowOff>942975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9525</xdr:colOff>
                    <xdr:row>0</xdr:row>
                    <xdr:rowOff>561975</xdr:rowOff>
                  </from>
                  <to>
                    <xdr:col>2</xdr:col>
                    <xdr:colOff>962025</xdr:colOff>
                    <xdr:row>0</xdr:row>
                    <xdr:rowOff>942975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16"/>
  <sheetViews>
    <sheetView zoomScaleNormal="100" workbookViewId="0">
      <selection activeCell="C5" sqref="C5"/>
    </sheetView>
  </sheetViews>
  <sheetFormatPr baseColWidth="10" defaultColWidth="9" defaultRowHeight="12.75" x14ac:dyDescent="0.2"/>
  <cols>
    <col min="1" max="1" width="4.1640625" customWidth="1"/>
    <col min="2" max="2" width="51.1640625" customWidth="1"/>
    <col min="3" max="3" width="6" style="10" customWidth="1"/>
    <col min="4" max="4" width="6" customWidth="1"/>
    <col min="5" max="5" width="6" style="8" customWidth="1"/>
    <col min="6" max="6" width="44.1640625" customWidth="1"/>
  </cols>
  <sheetData>
    <row r="1" spans="1:6" ht="44.1" customHeight="1" x14ac:dyDescent="0.2">
      <c r="A1" s="222" t="s">
        <v>7</v>
      </c>
      <c r="B1" s="223"/>
      <c r="C1" s="226"/>
      <c r="D1" s="227"/>
      <c r="E1" s="227"/>
      <c r="F1" s="228"/>
    </row>
    <row r="2" spans="1:6" ht="54" customHeight="1" thickBot="1" x14ac:dyDescent="0.25">
      <c r="A2" s="224"/>
      <c r="B2" s="225"/>
      <c r="C2" s="20" t="s">
        <v>5</v>
      </c>
      <c r="D2" s="21" t="s">
        <v>0</v>
      </c>
      <c r="E2" s="22" t="s">
        <v>4</v>
      </c>
      <c r="F2" s="23" t="s">
        <v>1</v>
      </c>
    </row>
    <row r="3" spans="1:6" ht="19.5" customHeight="1" thickBot="1" x14ac:dyDescent="0.25">
      <c r="A3" s="232"/>
      <c r="B3" s="78" t="s">
        <v>2</v>
      </c>
      <c r="C3" s="79">
        <f>IF((SUM(C5:C16))=60,60,"???")</f>
        <v>60</v>
      </c>
      <c r="D3" s="80" t="str">
        <f>IF(COUNT(D5:D16), SUM(D5:D16), "")</f>
        <v/>
      </c>
      <c r="E3" s="159" t="str">
        <f>IF(D3="","",D3/C3*5+1)</f>
        <v/>
      </c>
      <c r="F3" s="81"/>
    </row>
    <row r="4" spans="1:6" ht="8.1" customHeight="1" x14ac:dyDescent="0.2">
      <c r="A4" s="233"/>
      <c r="B4" s="229"/>
      <c r="C4" s="230"/>
      <c r="D4" s="230"/>
      <c r="E4" s="230"/>
      <c r="F4" s="231"/>
    </row>
    <row r="5" spans="1:6" ht="84.95" customHeight="1" x14ac:dyDescent="0.2">
      <c r="A5" s="233"/>
      <c r="B5" s="5" t="s">
        <v>45</v>
      </c>
      <c r="C5" s="24">
        <v>5</v>
      </c>
      <c r="D5" s="25"/>
      <c r="E5" s="160" t="str">
        <f>IF(ISBLANK(D5),"",D5/C5*5+1)</f>
        <v/>
      </c>
      <c r="F5" s="26"/>
    </row>
    <row r="6" spans="1:6" ht="7.35" customHeight="1" x14ac:dyDescent="0.25">
      <c r="A6" s="233"/>
      <c r="B6" s="3"/>
      <c r="C6" s="9"/>
      <c r="D6" s="17"/>
      <c r="E6" s="7"/>
      <c r="F6" s="6"/>
    </row>
    <row r="7" spans="1:6" ht="14.25" customHeight="1" x14ac:dyDescent="0.2">
      <c r="A7" s="233"/>
      <c r="B7" s="14" t="s">
        <v>3</v>
      </c>
      <c r="C7" s="14"/>
      <c r="D7" s="18"/>
      <c r="E7" s="14"/>
      <c r="F7" s="15"/>
    </row>
    <row r="8" spans="1:6" ht="84.95" customHeight="1" x14ac:dyDescent="0.2">
      <c r="A8" s="233"/>
      <c r="B8" s="11" t="s">
        <v>81</v>
      </c>
      <c r="C8" s="27">
        <v>5</v>
      </c>
      <c r="D8" s="28"/>
      <c r="E8" s="161" t="str">
        <f>IF(ISBLANK(D8),"",D8/C8*5+1)</f>
        <v/>
      </c>
      <c r="F8" s="29"/>
    </row>
    <row r="9" spans="1:6" ht="7.5" customHeight="1" x14ac:dyDescent="0.25">
      <c r="A9" s="233"/>
      <c r="B9" s="4"/>
      <c r="C9" s="3"/>
      <c r="D9" s="17"/>
      <c r="E9" s="3"/>
      <c r="F9" s="16"/>
    </row>
    <row r="10" spans="1:6" ht="84.95" customHeight="1" x14ac:dyDescent="0.2">
      <c r="A10" s="233"/>
      <c r="B10" s="11" t="s">
        <v>46</v>
      </c>
      <c r="C10" s="27">
        <v>15</v>
      </c>
      <c r="D10" s="28"/>
      <c r="E10" s="161" t="str">
        <f>IF(ISBLANK(D10),"",D10/C10*5+1)</f>
        <v/>
      </c>
      <c r="F10" s="29"/>
    </row>
    <row r="11" spans="1:6" ht="7.5" customHeight="1" x14ac:dyDescent="0.2">
      <c r="A11" s="233"/>
      <c r="B11" s="2"/>
      <c r="C11" s="12"/>
      <c r="D11" s="19"/>
      <c r="E11" s="13"/>
      <c r="F11" s="6"/>
    </row>
    <row r="12" spans="1:6" ht="84.95" customHeight="1" x14ac:dyDescent="0.2">
      <c r="A12" s="233"/>
      <c r="B12" s="11" t="s">
        <v>47</v>
      </c>
      <c r="C12" s="27">
        <v>15</v>
      </c>
      <c r="D12" s="28"/>
      <c r="E12" s="161" t="str">
        <f>IF(ISBLANK(D12),"",D12/C12*5+1)</f>
        <v/>
      </c>
      <c r="F12" s="29"/>
    </row>
    <row r="13" spans="1:6" ht="7.35" customHeight="1" x14ac:dyDescent="0.25">
      <c r="A13" s="233"/>
      <c r="B13" s="4"/>
      <c r="C13" s="3"/>
      <c r="D13" s="17"/>
      <c r="E13" s="3"/>
      <c r="F13" s="16"/>
    </row>
    <row r="14" spans="1:6" ht="84.95" customHeight="1" x14ac:dyDescent="0.2">
      <c r="A14" s="233"/>
      <c r="B14" s="11" t="s">
        <v>48</v>
      </c>
      <c r="C14" s="27">
        <v>5</v>
      </c>
      <c r="D14" s="28"/>
      <c r="E14" s="161" t="str">
        <f>IF(ISBLANK(D14),"",D14/C14*5+1)</f>
        <v/>
      </c>
      <c r="F14" s="29"/>
    </row>
    <row r="15" spans="1:6" ht="7.5" customHeight="1" x14ac:dyDescent="0.2">
      <c r="A15" s="233"/>
      <c r="B15" s="2"/>
      <c r="C15" s="12"/>
      <c r="D15" s="19"/>
      <c r="E15" s="13"/>
      <c r="F15" s="6"/>
    </row>
    <row r="16" spans="1:6" ht="84.95" customHeight="1" x14ac:dyDescent="0.2">
      <c r="A16" s="234"/>
      <c r="B16" s="11" t="s">
        <v>82</v>
      </c>
      <c r="C16" s="27">
        <v>15</v>
      </c>
      <c r="D16" s="28"/>
      <c r="E16" s="162" t="str">
        <f>IF(ISBLANK(D16),"",D16/C16*5+1)</f>
        <v/>
      </c>
      <c r="F16" s="29"/>
    </row>
  </sheetData>
  <sheetProtection algorithmName="SHA-512" hashValue="yL866YMmdXBroNFEEJq69lc58IaBGZnob/yjTYgITS3Ve9EHE+A5w7K8umezsNa6ssvXo5zD/vV+TyMplrCn+g==" saltValue="kNuvKlwPgf2wa8EIpEaOnw==" spinCount="100000" sheet="1" objects="1" scenarios="1" selectLockedCells="1"/>
  <mergeCells count="4">
    <mergeCell ref="A1:B2"/>
    <mergeCell ref="C1:F1"/>
    <mergeCell ref="B4:F4"/>
    <mergeCell ref="A3:A16"/>
  </mergeCells>
  <pageMargins left="0.7" right="0.7" top="0.75" bottom="0.75" header="0.3" footer="0.3"/>
  <pageSetup paperSize="9" scale="8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21"/>
  <sheetViews>
    <sheetView zoomScaleNormal="100" workbookViewId="0">
      <selection activeCell="F19" sqref="F19"/>
    </sheetView>
  </sheetViews>
  <sheetFormatPr baseColWidth="10" defaultColWidth="9" defaultRowHeight="12.75" x14ac:dyDescent="0.2"/>
  <cols>
    <col min="1" max="1" width="4.1640625" customWidth="1"/>
    <col min="2" max="2" width="51.1640625" customWidth="1"/>
    <col min="3" max="3" width="6" style="10" customWidth="1"/>
    <col min="4" max="4" width="6" customWidth="1"/>
    <col min="5" max="5" width="6" style="8" customWidth="1"/>
    <col min="6" max="6" width="44.1640625" customWidth="1"/>
    <col min="9" max="9" width="85.1640625" bestFit="1" customWidth="1"/>
    <col min="10" max="10" width="6.33203125" bestFit="1" customWidth="1"/>
    <col min="11" max="11" width="9" bestFit="1" customWidth="1"/>
  </cols>
  <sheetData>
    <row r="1" spans="1:6" ht="44.1" customHeight="1" x14ac:dyDescent="0.2">
      <c r="A1" s="222" t="s">
        <v>8</v>
      </c>
      <c r="B1" s="223"/>
      <c r="C1" s="226"/>
      <c r="D1" s="227"/>
      <c r="E1" s="227"/>
      <c r="F1" s="228"/>
    </row>
    <row r="2" spans="1:6" ht="54" customHeight="1" thickBot="1" x14ac:dyDescent="0.25">
      <c r="A2" s="224"/>
      <c r="B2" s="225"/>
      <c r="C2" s="20" t="s">
        <v>5</v>
      </c>
      <c r="D2" s="21" t="s">
        <v>0</v>
      </c>
      <c r="E2" s="22" t="s">
        <v>4</v>
      </c>
      <c r="F2" s="23" t="s">
        <v>1</v>
      </c>
    </row>
    <row r="3" spans="1:6" ht="19.5" customHeight="1" thickBot="1" x14ac:dyDescent="0.25">
      <c r="A3" s="33"/>
      <c r="B3" s="35" t="s">
        <v>11</v>
      </c>
      <c r="C3" s="36">
        <f>IF((SUM(C5:C7))=10,10,"???")</f>
        <v>10</v>
      </c>
      <c r="D3" s="36" t="str">
        <f>IF(COUNT(D5:D7), SUM(D5:D7), "")</f>
        <v/>
      </c>
      <c r="E3" s="163" t="str">
        <f>IF(D3="","",D3/C3*5+1)</f>
        <v/>
      </c>
      <c r="F3" s="37"/>
    </row>
    <row r="4" spans="1:6" ht="8.1" customHeight="1" x14ac:dyDescent="0.2">
      <c r="A4" s="34"/>
      <c r="B4" s="229"/>
      <c r="C4" s="230"/>
      <c r="D4" s="230"/>
      <c r="E4" s="230"/>
      <c r="F4" s="231"/>
    </row>
    <row r="5" spans="1:6" ht="69.95" customHeight="1" x14ac:dyDescent="0.2">
      <c r="A5" s="34"/>
      <c r="B5" s="47" t="s">
        <v>9</v>
      </c>
      <c r="C5" s="44">
        <v>3</v>
      </c>
      <c r="D5" s="45"/>
      <c r="E5" s="164" t="str">
        <f>IF(ISBLANK(D5),"",D5/C5*5+1)</f>
        <v/>
      </c>
      <c r="F5" s="46"/>
    </row>
    <row r="6" spans="1:6" ht="69.95" customHeight="1" x14ac:dyDescent="0.2">
      <c r="A6" s="34"/>
      <c r="B6" s="47" t="s">
        <v>10</v>
      </c>
      <c r="C6" s="44">
        <v>3</v>
      </c>
      <c r="D6" s="45"/>
      <c r="E6" s="164" t="str">
        <f>IF(ISBLANK(D6),"",D6/C6*5+1)</f>
        <v/>
      </c>
      <c r="F6" s="46"/>
    </row>
    <row r="7" spans="1:6" ht="69.95" customHeight="1" x14ac:dyDescent="0.2">
      <c r="A7" s="34"/>
      <c r="B7" s="38" t="s">
        <v>49</v>
      </c>
      <c r="C7" s="44">
        <v>4</v>
      </c>
      <c r="D7" s="45"/>
      <c r="E7" s="164" t="str">
        <f>IF(ISBLANK(D7),"",D7/C7*5+1)</f>
        <v/>
      </c>
      <c r="F7" s="116"/>
    </row>
    <row r="8" spans="1:6" ht="7.35" customHeight="1" thickBot="1" x14ac:dyDescent="0.3">
      <c r="A8" s="4"/>
      <c r="B8" s="3"/>
      <c r="C8" s="63"/>
      <c r="D8" s="64"/>
      <c r="E8" s="39"/>
      <c r="F8" s="6"/>
    </row>
    <row r="9" spans="1:6" ht="18.95" customHeight="1" thickBot="1" x14ac:dyDescent="0.25">
      <c r="A9" s="49"/>
      <c r="B9" s="53" t="s">
        <v>12</v>
      </c>
      <c r="C9" s="71">
        <f>IF((SUM(C11:C14))=10,10,"???")</f>
        <v>10</v>
      </c>
      <c r="D9" s="74" t="str">
        <f>IF(COUNT(D11:D14), SUM(D11:D14), "")</f>
        <v/>
      </c>
      <c r="E9" s="165" t="str">
        <f>IF(D9="","",D9/C9*5+1)</f>
        <v/>
      </c>
      <c r="F9" s="54"/>
    </row>
    <row r="10" spans="1:6" ht="6.95" customHeight="1" x14ac:dyDescent="0.2">
      <c r="A10" s="51"/>
      <c r="B10" s="4"/>
      <c r="C10" s="48"/>
      <c r="D10" s="48"/>
      <c r="E10" s="48"/>
      <c r="F10" s="52"/>
    </row>
    <row r="11" spans="1:6" ht="69.95" customHeight="1" x14ac:dyDescent="0.2">
      <c r="A11" s="51"/>
      <c r="B11" s="73" t="s">
        <v>83</v>
      </c>
      <c r="C11" s="114">
        <v>2</v>
      </c>
      <c r="D11" s="115"/>
      <c r="E11" s="164" t="str">
        <f>IF(ISBLANK(D11),"",D11/C11*5+1)</f>
        <v/>
      </c>
      <c r="F11" s="180"/>
    </row>
    <row r="12" spans="1:6" ht="69.95" customHeight="1" x14ac:dyDescent="0.2">
      <c r="A12" s="40"/>
      <c r="B12" s="55" t="s">
        <v>50</v>
      </c>
      <c r="C12" s="114">
        <v>2</v>
      </c>
      <c r="D12" s="115"/>
      <c r="E12" s="164" t="str">
        <f>IF(ISBLANK(D12),"",D12/C12*5+1)</f>
        <v/>
      </c>
      <c r="F12" s="180"/>
    </row>
    <row r="13" spans="1:6" ht="69.95" customHeight="1" x14ac:dyDescent="0.2">
      <c r="A13" s="40"/>
      <c r="B13" s="55" t="s">
        <v>51</v>
      </c>
      <c r="C13" s="114">
        <v>3</v>
      </c>
      <c r="D13" s="115"/>
      <c r="E13" s="164" t="str">
        <f>IF(ISBLANK(D13),"",D13/C13*5+1)</f>
        <v/>
      </c>
      <c r="F13" s="180"/>
    </row>
    <row r="14" spans="1:6" ht="69.95" customHeight="1" x14ac:dyDescent="0.2">
      <c r="A14" s="50"/>
      <c r="B14" s="56" t="s">
        <v>13</v>
      </c>
      <c r="C14" s="114">
        <v>3</v>
      </c>
      <c r="D14" s="115"/>
      <c r="E14" s="164" t="str">
        <f>IF(ISBLANK(D14),"",D14/C14*5+1)</f>
        <v/>
      </c>
      <c r="F14" s="179"/>
    </row>
    <row r="15" spans="1:6" ht="6.95" customHeight="1" thickBot="1" x14ac:dyDescent="0.25">
      <c r="A15" s="57"/>
      <c r="B15" s="41"/>
      <c r="C15" s="65"/>
      <c r="D15" s="66"/>
      <c r="E15" s="67"/>
      <c r="F15" s="42"/>
    </row>
    <row r="16" spans="1:6" ht="18.95" customHeight="1" thickBot="1" x14ac:dyDescent="0.25">
      <c r="A16" s="58"/>
      <c r="B16" s="60" t="s">
        <v>17</v>
      </c>
      <c r="C16" s="72">
        <f>IF((SUM(C18:C19))=20,20,"???")</f>
        <v>20</v>
      </c>
      <c r="D16" s="75" t="str">
        <f>IF(COUNT(D18:D19), SUM(D18:D19), "")</f>
        <v/>
      </c>
      <c r="E16" s="166" t="str">
        <f>IF(D16="","",D16/C16*5+1)</f>
        <v/>
      </c>
      <c r="F16" s="61"/>
    </row>
    <row r="17" spans="1:6" ht="6.95" customHeight="1" x14ac:dyDescent="0.2">
      <c r="A17" s="43"/>
      <c r="B17" s="62"/>
      <c r="C17" s="68"/>
      <c r="D17" s="69"/>
      <c r="E17" s="70"/>
      <c r="F17" s="52"/>
    </row>
    <row r="18" spans="1:6" ht="69.95" customHeight="1" x14ac:dyDescent="0.2">
      <c r="A18" s="43"/>
      <c r="B18" s="56" t="s">
        <v>14</v>
      </c>
      <c r="C18" s="110">
        <v>10</v>
      </c>
      <c r="D18" s="111"/>
      <c r="E18" s="164" t="str">
        <f>IF(ISBLANK(D18),"",D18/C18*5+1)</f>
        <v/>
      </c>
      <c r="F18" s="178"/>
    </row>
    <row r="19" spans="1:6" ht="69.95" customHeight="1" x14ac:dyDescent="0.2">
      <c r="A19" s="59"/>
      <c r="B19" s="55" t="s">
        <v>52</v>
      </c>
      <c r="C19" s="110">
        <v>10</v>
      </c>
      <c r="D19" s="111"/>
      <c r="E19" s="164" t="str">
        <f>IF(ISBLANK(D19),"",D19/C19*5+1)</f>
        <v/>
      </c>
      <c r="F19" s="176"/>
    </row>
    <row r="20" spans="1:6" ht="6.95" customHeight="1" thickBot="1" x14ac:dyDescent="0.25">
      <c r="A20" s="57"/>
      <c r="B20" s="41"/>
      <c r="C20" s="65"/>
      <c r="D20" s="66"/>
      <c r="E20" s="67"/>
      <c r="F20" s="42"/>
    </row>
    <row r="21" spans="1:6" ht="18.95" customHeight="1" thickBot="1" x14ac:dyDescent="0.25">
      <c r="A21" s="97"/>
      <c r="B21" s="98" t="s">
        <v>21</v>
      </c>
      <c r="C21" s="235" t="str">
        <f>IFERROR(SUM(0.2*E16+0.1*E9+0.1*E3+0.6*Inhalt!E3),"")</f>
        <v/>
      </c>
      <c r="D21" s="236"/>
      <c r="E21" s="237"/>
      <c r="F21" s="99"/>
    </row>
  </sheetData>
  <sheetProtection algorithmName="SHA-512" hashValue="/5g75BcRVWDD6kvUkBEeSkGgEpcc3i84Z9T1dv9vGY/n0zCraln3TJxUvg4JQ0NJriE/pDdK8Ezni+2qpOvKVw==" saltValue="efOZBq//HzevGdDq53n+UQ==" spinCount="100000" sheet="1" objects="1" scenarios="1" selectLockedCells="1"/>
  <mergeCells count="4">
    <mergeCell ref="A1:B2"/>
    <mergeCell ref="C1:F1"/>
    <mergeCell ref="B4:F4"/>
    <mergeCell ref="C21:E21"/>
  </mergeCells>
  <pageMargins left="0.7" right="0.7" top="0.75" bottom="0.75" header="0.3" footer="0.3"/>
  <pageSetup paperSize="9" scale="84"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F27"/>
  <sheetViews>
    <sheetView zoomScaleNormal="100" zoomScaleSheetLayoutView="100" workbookViewId="0">
      <selection activeCell="C13" sqref="C13"/>
    </sheetView>
  </sheetViews>
  <sheetFormatPr baseColWidth="10" defaultColWidth="9" defaultRowHeight="12.75" x14ac:dyDescent="0.2"/>
  <cols>
    <col min="1" max="1" width="4.1640625" customWidth="1"/>
    <col min="2" max="2" width="51.1640625" customWidth="1"/>
    <col min="3" max="3" width="6" style="10" customWidth="1"/>
    <col min="4" max="4" width="6" customWidth="1"/>
    <col min="5" max="5" width="6" style="8" customWidth="1"/>
    <col min="6" max="6" width="44.1640625" customWidth="1"/>
  </cols>
  <sheetData>
    <row r="1" spans="1:6" ht="44.1" customHeight="1" x14ac:dyDescent="0.2">
      <c r="A1" s="222" t="s">
        <v>58</v>
      </c>
      <c r="B1" s="223"/>
      <c r="C1" s="226"/>
      <c r="D1" s="227"/>
      <c r="E1" s="227"/>
      <c r="F1" s="228"/>
    </row>
    <row r="2" spans="1:6" ht="54" customHeight="1" thickBot="1" x14ac:dyDescent="0.25">
      <c r="A2" s="224"/>
      <c r="B2" s="225"/>
      <c r="C2" s="20" t="s">
        <v>5</v>
      </c>
      <c r="D2" s="21" t="s">
        <v>0</v>
      </c>
      <c r="E2" s="22" t="s">
        <v>4</v>
      </c>
      <c r="F2" s="23" t="s">
        <v>1</v>
      </c>
    </row>
    <row r="3" spans="1:6" ht="19.5" customHeight="1" thickBot="1" x14ac:dyDescent="0.25">
      <c r="A3" s="76"/>
      <c r="B3" s="78" t="s">
        <v>15</v>
      </c>
      <c r="C3" s="79">
        <f>IF((SUM(C5:C7))=40,40,"???")</f>
        <v>40</v>
      </c>
      <c r="D3" s="79" t="str">
        <f>IF(COUNT(D5:D7), SUM(D5:D7), "")</f>
        <v/>
      </c>
      <c r="E3" s="167" t="str">
        <f>IF(D3="","",D3/C3*5+1)</f>
        <v/>
      </c>
      <c r="F3" s="81"/>
    </row>
    <row r="4" spans="1:6" ht="8.1" customHeight="1" x14ac:dyDescent="0.2">
      <c r="A4" s="77"/>
      <c r="B4" s="229"/>
      <c r="C4" s="230"/>
      <c r="D4" s="230"/>
      <c r="E4" s="230"/>
      <c r="F4" s="231"/>
    </row>
    <row r="5" spans="1:6" ht="60" customHeight="1" x14ac:dyDescent="0.2">
      <c r="A5" s="77"/>
      <c r="B5" s="47" t="s">
        <v>53</v>
      </c>
      <c r="C5" s="27">
        <v>10</v>
      </c>
      <c r="D5" s="28"/>
      <c r="E5" s="164" t="str">
        <f>IF(ISBLANK(D5),"",D5/C5*5+1)</f>
        <v/>
      </c>
      <c r="F5" s="29"/>
    </row>
    <row r="6" spans="1:6" ht="60" customHeight="1" x14ac:dyDescent="0.2">
      <c r="A6" s="77"/>
      <c r="B6" s="47" t="s">
        <v>54</v>
      </c>
      <c r="C6" s="27">
        <v>20</v>
      </c>
      <c r="D6" s="28"/>
      <c r="E6" s="164" t="str">
        <f>IF(ISBLANK(D6),"",D6/C6*5+1)</f>
        <v/>
      </c>
      <c r="F6" s="29"/>
    </row>
    <row r="7" spans="1:6" ht="60" customHeight="1" x14ac:dyDescent="0.2">
      <c r="A7" s="77"/>
      <c r="B7" s="38" t="s">
        <v>66</v>
      </c>
      <c r="C7" s="27">
        <v>10</v>
      </c>
      <c r="D7" s="28"/>
      <c r="E7" s="164" t="str">
        <f>IF(ISBLANK(D7),"",D7/C7*5+1)</f>
        <v/>
      </c>
      <c r="F7" s="107"/>
    </row>
    <row r="8" spans="1:6" ht="7.35" customHeight="1" thickBot="1" x14ac:dyDescent="0.3">
      <c r="A8" s="4"/>
      <c r="B8" s="3"/>
      <c r="C8" s="63"/>
      <c r="D8" s="64"/>
      <c r="E8" s="39"/>
      <c r="F8" s="6"/>
    </row>
    <row r="9" spans="1:6" ht="18.95" customHeight="1" thickBot="1" x14ac:dyDescent="0.25">
      <c r="A9" s="89"/>
      <c r="B9" s="93" t="s">
        <v>16</v>
      </c>
      <c r="C9" s="94">
        <f>IF((SUM(C11:C14))=20,20,"???")</f>
        <v>20</v>
      </c>
      <c r="D9" s="95" t="str">
        <f>IF(COUNT(D11:D14), SUM(D11:D14), "")</f>
        <v/>
      </c>
      <c r="E9" s="168" t="str">
        <f>IF(D9="","",D9/C9*5+1)</f>
        <v/>
      </c>
      <c r="F9" s="96"/>
    </row>
    <row r="10" spans="1:6" ht="6.95" customHeight="1" x14ac:dyDescent="0.2">
      <c r="A10" s="90"/>
      <c r="B10" s="4"/>
      <c r="C10" s="48"/>
      <c r="D10" s="48"/>
      <c r="E10" s="48"/>
      <c r="F10" s="52"/>
    </row>
    <row r="11" spans="1:6" ht="60" customHeight="1" x14ac:dyDescent="0.2">
      <c r="A11" s="90"/>
      <c r="B11" s="73" t="s">
        <v>55</v>
      </c>
      <c r="C11" s="108">
        <v>5</v>
      </c>
      <c r="D11" s="109"/>
      <c r="E11" s="164" t="str">
        <f>IF(ISBLANK(D11),"",D11/C11*5+1)</f>
        <v/>
      </c>
      <c r="F11" s="177"/>
    </row>
    <row r="12" spans="1:6" ht="60" customHeight="1" x14ac:dyDescent="0.2">
      <c r="A12" s="91"/>
      <c r="B12" s="55" t="s">
        <v>79</v>
      </c>
      <c r="C12" s="108">
        <v>5</v>
      </c>
      <c r="D12" s="109"/>
      <c r="E12" s="164" t="str">
        <f>IF(ISBLANK(D12),"",D12/C12*5+1)</f>
        <v/>
      </c>
      <c r="F12" s="177"/>
    </row>
    <row r="13" spans="1:6" ht="60" customHeight="1" x14ac:dyDescent="0.2">
      <c r="A13" s="91"/>
      <c r="B13" s="55" t="s">
        <v>56</v>
      </c>
      <c r="C13" s="108">
        <v>5</v>
      </c>
      <c r="D13" s="109"/>
      <c r="E13" s="164" t="str">
        <f>IF(ISBLANK(D13),"",D13/C13*5+1)</f>
        <v/>
      </c>
      <c r="F13" s="177"/>
    </row>
    <row r="14" spans="1:6" ht="60" customHeight="1" x14ac:dyDescent="0.2">
      <c r="A14" s="92"/>
      <c r="B14" s="56" t="s">
        <v>19</v>
      </c>
      <c r="C14" s="108">
        <v>5</v>
      </c>
      <c r="D14" s="109"/>
      <c r="E14" s="164" t="str">
        <f>IF(ISBLANK(D14),"",D14/C14*5+1)</f>
        <v/>
      </c>
      <c r="F14" s="177"/>
    </row>
    <row r="15" spans="1:6" ht="6.95" customHeight="1" thickBot="1" x14ac:dyDescent="0.25">
      <c r="A15" s="57"/>
      <c r="B15" s="41"/>
      <c r="C15" s="65"/>
      <c r="D15" s="66"/>
      <c r="E15" s="67"/>
      <c r="F15" s="42"/>
    </row>
    <row r="16" spans="1:6" ht="18.95" customHeight="1" thickBot="1" x14ac:dyDescent="0.25">
      <c r="A16" s="58"/>
      <c r="B16" s="60" t="s">
        <v>17</v>
      </c>
      <c r="C16" s="72">
        <f>IF((SUM(C18:C19))=20,20,"???")</f>
        <v>20</v>
      </c>
      <c r="D16" s="75" t="str">
        <f>IF(COUNT(D18:D19), SUM(D18:D19), "")</f>
        <v/>
      </c>
      <c r="E16" s="166" t="str">
        <f>IF(D16="","",D16/C16*5+1)</f>
        <v/>
      </c>
      <c r="F16" s="61"/>
    </row>
    <row r="17" spans="1:6" ht="6.95" customHeight="1" x14ac:dyDescent="0.2">
      <c r="A17" s="43"/>
      <c r="B17" s="62"/>
      <c r="C17" s="68"/>
      <c r="D17" s="69"/>
      <c r="E17" s="70"/>
      <c r="F17" s="52"/>
    </row>
    <row r="18" spans="1:6" ht="60" customHeight="1" x14ac:dyDescent="0.2">
      <c r="A18" s="43"/>
      <c r="B18" s="56" t="s">
        <v>68</v>
      </c>
      <c r="C18" s="110">
        <v>10</v>
      </c>
      <c r="D18" s="111"/>
      <c r="E18" s="164" t="str">
        <f>IF(ISBLANK(D18),"",D18/C18*5+1)</f>
        <v/>
      </c>
      <c r="F18" s="178"/>
    </row>
    <row r="19" spans="1:6" ht="60" customHeight="1" x14ac:dyDescent="0.2">
      <c r="A19" s="59"/>
      <c r="B19" s="55" t="s">
        <v>57</v>
      </c>
      <c r="C19" s="110">
        <v>10</v>
      </c>
      <c r="D19" s="111"/>
      <c r="E19" s="164" t="str">
        <f>IF(ISBLANK(D19),"",D19/C19*5+1)</f>
        <v/>
      </c>
      <c r="F19" s="176"/>
    </row>
    <row r="20" spans="1:6" ht="6.95" customHeight="1" thickBot="1" x14ac:dyDescent="0.25">
      <c r="A20" s="57"/>
      <c r="B20" s="41"/>
      <c r="C20" s="65"/>
      <c r="D20" s="66"/>
      <c r="E20" s="67"/>
      <c r="F20" s="42"/>
    </row>
    <row r="21" spans="1:6" ht="19.5" thickBot="1" x14ac:dyDescent="0.25">
      <c r="A21" s="82"/>
      <c r="B21" s="85" t="s">
        <v>18</v>
      </c>
      <c r="C21" s="87">
        <f>IF((SUM(C23:C25))=20,20,"???")</f>
        <v>20</v>
      </c>
      <c r="D21" s="88" t="str">
        <f>IF(COUNT(D23:D25), SUM(D23:D25), "")</f>
        <v/>
      </c>
      <c r="E21" s="169" t="str">
        <f>IF(D21="","",D21/C21*5+1)</f>
        <v/>
      </c>
      <c r="F21" s="86"/>
    </row>
    <row r="22" spans="1:6" ht="6.95" customHeight="1" x14ac:dyDescent="0.2">
      <c r="A22" s="83"/>
      <c r="B22" s="62"/>
      <c r="C22" s="68"/>
      <c r="D22" s="69"/>
      <c r="E22" s="70"/>
      <c r="F22" s="52"/>
    </row>
    <row r="23" spans="1:6" ht="60" customHeight="1" x14ac:dyDescent="0.2">
      <c r="A23" s="83"/>
      <c r="B23" s="56" t="s">
        <v>20</v>
      </c>
      <c r="C23" s="112">
        <v>10</v>
      </c>
      <c r="D23" s="113"/>
      <c r="E23" s="164" t="str">
        <f>IF(ISBLANK(D23),"",D23/C23*5+1)</f>
        <v/>
      </c>
      <c r="F23" s="175"/>
    </row>
    <row r="24" spans="1:6" ht="60" customHeight="1" x14ac:dyDescent="0.2">
      <c r="A24" s="83"/>
      <c r="B24" s="56" t="s">
        <v>64</v>
      </c>
      <c r="C24" s="112">
        <v>5</v>
      </c>
      <c r="D24" s="113"/>
      <c r="E24" s="164" t="str">
        <f>IF(ISBLANK(D24),"",D24/C24*5+1)</f>
        <v/>
      </c>
      <c r="F24" s="175"/>
    </row>
    <row r="25" spans="1:6" ht="60" customHeight="1" x14ac:dyDescent="0.2">
      <c r="A25" s="84"/>
      <c r="B25" s="55" t="s">
        <v>60</v>
      </c>
      <c r="C25" s="112">
        <v>5</v>
      </c>
      <c r="D25" s="113"/>
      <c r="E25" s="164" t="str">
        <f>IF(ISBLANK(D25),"",D25/C25*5+1)</f>
        <v/>
      </c>
      <c r="F25" s="175"/>
    </row>
    <row r="26" spans="1:6" ht="13.5" thickBot="1" x14ac:dyDescent="0.25"/>
    <row r="27" spans="1:6" ht="18.95" customHeight="1" thickBot="1" x14ac:dyDescent="0.25">
      <c r="A27" s="97"/>
      <c r="B27" s="100" t="s">
        <v>59</v>
      </c>
      <c r="C27" s="235" t="str">
        <f>IFERROR(SUM(0.4*E3+0.2*E9+0.2*E16+0.2*E21),"")</f>
        <v/>
      </c>
      <c r="D27" s="236"/>
      <c r="E27" s="237"/>
      <c r="F27" s="99"/>
    </row>
  </sheetData>
  <sheetProtection algorithmName="SHA-512" hashValue="YU5o2rmGsigSA15x4j5unfeiDu7/7y8jg0OH0iyrOHs+guXnNQATW1P1gactllykpR9uMg2sVSxoX/Fmar3ekA==" saltValue="XvC2hLD94mf3WKdxq4Nt3w==" spinCount="100000" sheet="1" objects="1" scenarios="1" selectLockedCells="1"/>
  <mergeCells count="4">
    <mergeCell ref="A1:B2"/>
    <mergeCell ref="C1:F1"/>
    <mergeCell ref="B4:F4"/>
    <mergeCell ref="C27:E27"/>
  </mergeCells>
  <pageMargins left="0.7" right="0.7" top="0.75" bottom="0.75" header="0.3" footer="0.3"/>
  <pageSetup paperSize="9" scale="74"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tabSelected="1" workbookViewId="0">
      <selection activeCell="A4" sqref="A4"/>
    </sheetView>
  </sheetViews>
  <sheetFormatPr baseColWidth="10" defaultColWidth="11" defaultRowHeight="12.75" x14ac:dyDescent="0.2"/>
  <cols>
    <col min="1" max="1" width="101.1640625" style="171" customWidth="1"/>
    <col min="2" max="16384" width="11" style="171"/>
  </cols>
  <sheetData>
    <row r="1" spans="1:1" ht="52.5" x14ac:dyDescent="0.2">
      <c r="A1" s="170" t="s">
        <v>86</v>
      </c>
    </row>
    <row r="2" spans="1:1" x14ac:dyDescent="0.2">
      <c r="A2" s="172"/>
    </row>
    <row r="3" spans="1:1" ht="15.75" x14ac:dyDescent="0.2">
      <c r="A3" s="173" t="s">
        <v>75</v>
      </c>
    </row>
    <row r="4" spans="1:1" ht="135" customHeight="1" x14ac:dyDescent="0.2">
      <c r="A4" s="174"/>
    </row>
    <row r="5" spans="1:1" ht="15.75" x14ac:dyDescent="0.2">
      <c r="A5" s="173"/>
    </row>
    <row r="6" spans="1:1" ht="15.75" x14ac:dyDescent="0.2">
      <c r="A6" s="173" t="s">
        <v>76</v>
      </c>
    </row>
    <row r="7" spans="1:1" ht="135" customHeight="1" x14ac:dyDescent="0.2">
      <c r="A7" s="174"/>
    </row>
    <row r="8" spans="1:1" ht="15.75" x14ac:dyDescent="0.2">
      <c r="A8" s="173"/>
    </row>
    <row r="9" spans="1:1" ht="15.75" x14ac:dyDescent="0.2">
      <c r="A9" s="173" t="s">
        <v>77</v>
      </c>
    </row>
    <row r="10" spans="1:1" ht="135" customHeight="1" x14ac:dyDescent="0.2">
      <c r="A10" s="174"/>
    </row>
    <row r="11" spans="1:1" ht="15.75" x14ac:dyDescent="0.2">
      <c r="A11" s="173"/>
    </row>
    <row r="12" spans="1:1" ht="15.75" x14ac:dyDescent="0.2">
      <c r="A12" s="173" t="s">
        <v>78</v>
      </c>
    </row>
    <row r="13" spans="1:1" ht="135" customHeight="1" x14ac:dyDescent="0.2">
      <c r="A13" s="174"/>
    </row>
  </sheetData>
  <sheetProtection algorithmName="SHA-512" hashValue="4WqJrAb4IKPcfYVuesr/cCmRbNrkPp7s8zFSlAV1iByIV1tAFgErkf3ADwmW40gOI5P1e60ZD+bqjgJ5H2Xv2g==" saltValue="6wzUWFgo9zukVvHEqsSDwg==" spinCount="100000" sheet="1" objects="1" scenarios="1" selectLockedCells="1"/>
  <pageMargins left="0.7" right="0.7" top="0.75" bottom="0.75" header="0.3" footer="0.3"/>
  <pageSetup paperSize="9" scale="9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Karin Hurter"/>
    <f:field ref="FSCFOLIO_1_1001_FieldCurrentDate" text="21.03.2024 09:40"/>
    <f:field ref="CCAPRECONFIG_15_1001_Objektname" text="Bewertungsbogen_FMA_Pädagogik_Naturwissenschaften V9" edit="true"/>
    <f:field ref="objname" text="Bewertungsbogen_FMA_Pädagogik_Naturwissenschaften V9" edit="true"/>
    <f:field ref="objsubject" text="" edit="true"/>
    <f:field ref="objcreatedby" text="Hurter, Karin"/>
    <f:field ref="objcreatedat" date="2023-07-05T15:48:36" text="05.07.2023 15:48:36"/>
    <f:field ref="objchangedby" text="Hurter, Karin"/>
    <f:field ref="objmodifiedat" date="2024-03-21T09:40:29" text="21.03.2024 09:40:29"/>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Anleitung</vt:lpstr>
      <vt:lpstr>Deckblatt</vt:lpstr>
      <vt:lpstr>Inhalt</vt:lpstr>
      <vt:lpstr>Prozess_Formales_Sprache</vt:lpstr>
      <vt:lpstr>Präsentation_Fachgespräch</vt:lpstr>
      <vt:lpstr>Gesamtwürdigung (freiwillig)</vt:lpstr>
      <vt:lpstr>Anleitung!Druckbereich</vt:lpstr>
      <vt:lpstr>Deckblatt!Druckbereich</vt:lpstr>
      <vt:lpstr>Inhalt!Druckbereich</vt:lpstr>
      <vt:lpstr>Präsentation_Fachgespräch!Druckbereich</vt:lpstr>
      <vt:lpstr>Prozess_Formales_Sprache!Druckbereich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Inhalt   (50-60%)</dc:title>
  <dc:creator>mül</dc:creator>
  <cp:lastModifiedBy>Karin Hurter</cp:lastModifiedBy>
  <cp:lastPrinted>2020-05-31T15:57:15Z</cp:lastPrinted>
  <dcterms:created xsi:type="dcterms:W3CDTF">2020-05-29T09:12:53Z</dcterms:created>
  <dcterms:modified xsi:type="dcterms:W3CDTF">2024-03-21T08:40:25Z</dcterms:modified>
</cp:coreProperties>
</file>

<file path=docProps/custom.xml><?xml version="1.0" encoding="utf-8"?>
<Properties xmlns="http://schemas.openxmlformats.org/officeDocument/2006/custom-properties" xmlns:vt="http://schemas.openxmlformats.org/officeDocument/2006/docPropsVTypes">
  <property name="FSC#FSCIBISDOCPROPS@15.1400:ObjectCOOAddress" pid="2" fmtid="{D5CDD505-2E9C-101B-9397-08002B2CF9AE}">
    <vt:lpwstr>COO.2103.100.2.11543970</vt:lpwstr>
  </property>
  <property name="FSC#FSCIBISDOCPROPS@15.1400:Container" pid="3" fmtid="{D5CDD505-2E9C-101B-9397-08002B2CF9AE}">
    <vt:lpwstr>COO.2103.100.2.11543970</vt:lpwstr>
  </property>
  <property name="FSC#FSCIBISDOCPROPS@15.1400:Objectname" pid="4" fmtid="{D5CDD505-2E9C-101B-9397-08002B2CF9AE}">
    <vt:lpwstr>Bewertungsbogen_x005f_FMA_x005f_Pädagogik_x005f_Naturwissenschaften V9</vt:lpwstr>
  </property>
  <property name="FSC#FSCIBISDOCPROPS@15.1400:Subject" pid="5" fmtid="{D5CDD505-2E9C-101B-9397-08002B2CF9AE}">
    <vt:lpwstr>Nicht verfügbar</vt:lpwstr>
  </property>
  <property name="FSC#FSCIBISDOCPROPS@15.1400:Owner" pid="6" fmtid="{D5CDD505-2E9C-101B-9397-08002B2CF9AE}">
    <vt:lpwstr>Hurter, Karin</vt:lpwstr>
  </property>
  <property name="FSC#FSCIBISDOCPROPS@15.1400:OwnerAbbreviation" pid="7" fmtid="{D5CDD505-2E9C-101B-9397-08002B2CF9AE}">
    <vt:lpwstr/>
  </property>
  <property name="FSC#FSCIBISDOCPROPS@15.1400:GroupShortName" pid="8" fmtid="{D5CDD505-2E9C-101B-9397-08002B2CF9AE}">
    <vt:lpwstr>KF_x005f_ADMIN</vt:lpwstr>
  </property>
  <property name="FSC#FSCIBISDOCPROPS@15.1400:TopLevelSubfileName" pid="9" fmtid="{D5CDD505-2E9C-101B-9397-08002B2CF9AE}">
    <vt:lpwstr>Administration FM Pädagogik TG 2025 (001)</vt:lpwstr>
  </property>
  <property name="FSC#FSCIBISDOCPROPS@15.1400:TopLevelSubfileNumber" pid="10" fmtid="{D5CDD505-2E9C-101B-9397-08002B2CF9AE}">
    <vt:lpwstr>1</vt:lpwstr>
  </property>
  <property name="FSC#FSCIBISDOCPROPS@15.1400:TitleSubFile" pid="11" fmtid="{D5CDD505-2E9C-101B-9397-08002B2CF9AE}">
    <vt:lpwstr>Administration FM Pädagogik TG 2025</vt:lpwstr>
  </property>
  <property name="FSC#FSCIBISDOCPROPS@15.1400:TopLevelDossierName" pid="12" fmtid="{D5CDD505-2E9C-101B-9397-08002B2CF9AE}">
    <vt:lpwstr>0030/2023/KF Fachmatura Pädagogik 2025</vt:lpwstr>
  </property>
  <property name="FSC#FSCIBISDOCPROPS@15.1400:TopLevelDossierNumber" pid="13" fmtid="{D5CDD505-2E9C-101B-9397-08002B2CF9AE}">
    <vt:lpwstr>30</vt:lpwstr>
  </property>
  <property name="FSC#FSCIBISDOCPROPS@15.1400:TopLevelDossierYear" pid="14" fmtid="{D5CDD505-2E9C-101B-9397-08002B2CF9AE}">
    <vt:lpwstr>2023</vt:lpwstr>
  </property>
  <property name="FSC#FSCIBISDOCPROPS@15.1400:TopLevelDossierTitel" pid="15" fmtid="{D5CDD505-2E9C-101B-9397-08002B2CF9AE}">
    <vt:lpwstr>Fachmatura Pädagogik 2025</vt:lpwstr>
  </property>
  <property name="FSC#FSCIBISDOCPROPS@15.1400:TopLevelDossierRespOrgShortname" pid="16" fmtid="{D5CDD505-2E9C-101B-9397-08002B2CF9AE}">
    <vt:lpwstr>KF</vt:lpwstr>
  </property>
  <property name="FSC#FSCIBISDOCPROPS@15.1400:TopLevelDossierResponsible" pid="17" fmtid="{D5CDD505-2E9C-101B-9397-08002B2CF9AE}">
    <vt:lpwstr>Hurter, Karin</vt:lpwstr>
  </property>
  <property name="FSC#FSCIBISDOCPROPS@15.1400:TopLevelSubjectGroupPosNumber" pid="18" fmtid="{D5CDD505-2E9C-101B-9397-08002B2CF9AE}">
    <vt:lpwstr>02.01.16</vt:lpwstr>
  </property>
  <property name="FSC#FSCIBISDOCPROPS@15.1400:RRBNumber" pid="19" fmtid="{D5CDD505-2E9C-101B-9397-08002B2CF9AE}">
    <vt:lpwstr>Nicht verfügbar</vt:lpwstr>
  </property>
  <property name="FSC#FSCIBISDOCPROPS@15.1400:RRSessionDate" pid="20" fmtid="{D5CDD505-2E9C-101B-9397-08002B2CF9AE}">
    <vt:lpwstr/>
  </property>
  <property name="FSC#FSCIBISDOCPROPS@15.1400:DossierRef" pid="21" fmtid="{D5CDD505-2E9C-101B-9397-08002B2CF9AE}">
    <vt:lpwstr>KF/02.01.16/2023/00030</vt:lpwstr>
  </property>
  <property name="FSC#FSCIBISDOCPROPS@15.1400:BGMName" pid="22" fmtid="{D5CDD505-2E9C-101B-9397-08002B2CF9AE}">
    <vt:lpwstr> </vt:lpwstr>
  </property>
  <property name="FSC#FSCIBISDOCPROPS@15.1400:BGMFirstName" pid="23" fmtid="{D5CDD505-2E9C-101B-9397-08002B2CF9AE}">
    <vt:lpwstr> </vt:lpwstr>
  </property>
  <property name="FSC#FSCIBISDOCPROPS@15.1400:BGMZIP" pid="24" fmtid="{D5CDD505-2E9C-101B-9397-08002B2CF9AE}">
    <vt:lpwstr> </vt:lpwstr>
  </property>
  <property name="FSC#FSCIBISDOCPROPS@15.1400:BGMBirthday" pid="25" fmtid="{D5CDD505-2E9C-101B-9397-08002B2CF9AE}">
    <vt:lpwstr> </vt:lpwstr>
  </property>
  <property name="FSC#FSCIBISDOCPROPS@15.1400:BGMDiagnose" pid="26" fmtid="{D5CDD505-2E9C-101B-9397-08002B2CF9AE}">
    <vt:lpwstr> </vt:lpwstr>
  </property>
  <property name="FSC#FSCIBISDOCPROPS@15.1400:BGMDiagnoseAdd" pid="27" fmtid="{D5CDD505-2E9C-101B-9397-08002B2CF9AE}">
    <vt:lpwstr> </vt:lpwstr>
  </property>
  <property name="FSC#FSCIBISDOCPROPS@15.1400:BGMDiagnoseDetail" pid="28" fmtid="{D5CDD505-2E9C-101B-9397-08002B2CF9AE}">
    <vt:lpwstr> </vt:lpwstr>
  </property>
  <property name="FSC#FSCIBISDOCPROPS@15.1400:CreatedAt" pid="29" fmtid="{D5CDD505-2E9C-101B-9397-08002B2CF9AE}">
    <vt:lpwstr>05.07.2023</vt:lpwstr>
  </property>
  <property name="FSC#FSCIBISDOCPROPS@15.1400:CreatedAtFormat" pid="30" fmtid="{D5CDD505-2E9C-101B-9397-08002B2CF9AE}">
    <vt:lpwstr>5. Juli 2023</vt:lpwstr>
  </property>
  <property name="FSC#FSCIBISDOCPROPS@15.1400:CreatedBy" pid="31" fmtid="{D5CDD505-2E9C-101B-9397-08002B2CF9AE}">
    <vt:lpwstr>Karin Hurter</vt:lpwstr>
  </property>
  <property name="FSC#FSCIBISDOCPROPS@15.1400:ReferredBarCode" pid="32" fmtid="{D5CDD505-2E9C-101B-9397-08002B2CF9AE}">
    <vt:lpwstr/>
  </property>
  <property name="FSC#LOCALSW@2103.100:BarCodeDossierRef" pid="33" fmtid="{D5CDD505-2E9C-101B-9397-08002B2CF9AE}">
    <vt:lpwstr/>
  </property>
  <property name="FSC#LOCALSW@2103.100:BarCodeTopLevelDossierName" pid="34" fmtid="{D5CDD505-2E9C-101B-9397-08002B2CF9AE}">
    <vt:lpwstr/>
  </property>
  <property name="FSC#LOCALSW@2103.100:BarCodeTopLevelDossierTitel" pid="35" fmtid="{D5CDD505-2E9C-101B-9397-08002B2CF9AE}">
    <vt:lpwstr/>
  </property>
  <property name="FSC#LOCALSW@2103.100:BarCodeTopLevelSubfileTitle" pid="36" fmtid="{D5CDD505-2E9C-101B-9397-08002B2CF9AE}">
    <vt:lpwstr/>
  </property>
  <property name="FSC#LOCALSW@2103.100:BarCodeTitleSubFile" pid="37" fmtid="{D5CDD505-2E9C-101B-9397-08002B2CF9AE}">
    <vt:lpwstr/>
  </property>
  <property name="FSC#LOCALSW@2103.100:BarCodeOwnerSubfile" pid="38" fmtid="{D5CDD505-2E9C-101B-9397-08002B2CF9AE}">
    <vt:lpwstr/>
  </property>
  <property name="FSC#FSCIBIS@15.1400:TopLevelSubfileAddress" pid="39" fmtid="{D5CDD505-2E9C-101B-9397-08002B2CF9AE}">
    <vt:lpwstr>COO.2103.100.7.1750564</vt:lpwstr>
  </property>
  <property name="FSC#FSCIBIS@15.1400:KdRNameOfConcerned" pid="40" fmtid="{D5CDD505-2E9C-101B-9397-08002B2CF9AE}">
    <vt:lpwstr>Nicht verfügbar</vt:lpwstr>
  </property>
  <property name="FSC#FSCIBIS@15.1400:KdRAddressOfConcerned" pid="41" fmtid="{D5CDD505-2E9C-101B-9397-08002B2CF9AE}">
    <vt:lpwstr>Nicht verfügbar</vt:lpwstr>
  </property>
  <property name="FSC#FSCIBIS@15.1400:KdRDeadline" pid="42" fmtid="{D5CDD505-2E9C-101B-9397-08002B2CF9AE}">
    <vt:lpwstr>Nicht verfügbar</vt:lpwstr>
  </property>
  <property name="FSC#FSCIBIS@15.1400:KdRVenue" pid="43" fmtid="{D5CDD505-2E9C-101B-9397-08002B2CF9AE}">
    <vt:lpwstr>Nicht verfügbar</vt:lpwstr>
  </property>
  <property name="FSC#FSCIBIS@15.1400:KdREventDate" pid="44" fmtid="{D5CDD505-2E9C-101B-9397-08002B2CF9AE}">
    <vt:lpwstr>Nicht verfügbar</vt:lpwstr>
  </property>
  <property name="FSC#FSCIBIS@15.1400:KdRPrevBusiness" pid="45" fmtid="{D5CDD505-2E9C-101B-9397-08002B2CF9AE}">
    <vt:lpwstr>Nicht verfügbar</vt:lpwstr>
  </property>
  <property name="FSC#FSCIBIS@15.1400:KdRDelegations" pid="46" fmtid="{D5CDD505-2E9C-101B-9397-08002B2CF9AE}">
    <vt:lpwstr>Nicht verfügbar</vt:lpwstr>
  </property>
  <property name="FSC#FSCIBIS@15.1400:SessionTitle" pid="47" fmtid="{D5CDD505-2E9C-101B-9397-08002B2CF9AE}">
    <vt:lpwstr/>
  </property>
  <property name="FSC#FSCIBIS@15.1400:SessionPrevSessionTitle" pid="48" fmtid="{D5CDD505-2E9C-101B-9397-08002B2CF9AE}">
    <vt:lpwstr/>
  </property>
  <property name="FSC#FSCIBIS@15.1400:SessionFrom" pid="49" fmtid="{D5CDD505-2E9C-101B-9397-08002B2CF9AE}">
    <vt:lpwstr/>
  </property>
  <property name="FSC#FSCIBIS@15.1400:SessionFromTime" pid="50" fmtid="{D5CDD505-2E9C-101B-9397-08002B2CF9AE}">
    <vt:lpwstr/>
  </property>
  <property name="FSC#FSCIBIS@15.1400:SessionPrevSessionFrom" pid="51" fmtid="{D5CDD505-2E9C-101B-9397-08002B2CF9AE}">
    <vt:lpwstr/>
  </property>
  <property name="FSC#FSCIBIS@15.1400:SessionTo" pid="52" fmtid="{D5CDD505-2E9C-101B-9397-08002B2CF9AE}">
    <vt:lpwstr/>
  </property>
  <property name="FSC#FSCIBIS@15.1400:SessionSubmissionDeadline" pid="53" fmtid="{D5CDD505-2E9C-101B-9397-08002B2CF9AE}">
    <vt:lpwstr/>
  </property>
  <property name="FSC#FSCIBIS@15.1400:SessionLink" pid="54" fmtid="{D5CDD505-2E9C-101B-9397-08002B2CF9AE}">
    <vt:lpwstr/>
  </property>
  <property name="FSC#FSCIBIS@15.1400:SessionNumber" pid="55" fmtid="{D5CDD505-2E9C-101B-9397-08002B2CF9AE}">
    <vt:lpwstr/>
  </property>
  <property name="FSC#FSCIBIS@15.1400:SessionContactListPersons" pid="56" fmtid="{D5CDD505-2E9C-101B-9397-08002B2CF9AE}">
    <vt:lpwstr>Nicht verfügbar</vt:lpwstr>
  </property>
  <property name="FSC#FSCIBIS@15.1400:SessionContactListStatus" pid="57" fmtid="{D5CDD505-2E9C-101B-9397-08002B2CF9AE}">
    <vt:lpwstr>Nicht verfügbar</vt:lpwstr>
  </property>
  <property name="FSC#FSCIBIS@15.1400:ArchiveMapGRGNumber" pid="58" fmtid="{D5CDD505-2E9C-101B-9397-08002B2CF9AE}">
    <vt:lpwstr/>
  </property>
  <property name="FSC#FSCIBIS@15.1400:ArchiveMapFinalNumber" pid="59" fmtid="{D5CDD505-2E9C-101B-9397-08002B2CF9AE}">
    <vt:lpwstr/>
  </property>
  <property name="FSC#FSCIBIS@15.1400:ArchiveMapSequentialNumber" pid="60" fmtid="{D5CDD505-2E9C-101B-9397-08002B2CF9AE}">
    <vt:lpwstr/>
  </property>
  <property name="FSC#FSCIBIS@15.1400:ArchiveMapFinalizeDate" pid="61" fmtid="{D5CDD505-2E9C-101B-9397-08002B2CF9AE}">
    <vt:lpwstr/>
  </property>
  <property name="FSC#FSCIBIS@15.1400:ArchiveMapTitle" pid="62" fmtid="{D5CDD505-2E9C-101B-9397-08002B2CF9AE}">
    <vt:lpwstr/>
  </property>
  <property name="FSC#FSCIBIS@15.1400:ArchiveMapBusinessType" pid="63" fmtid="{D5CDD505-2E9C-101B-9397-08002B2CF9AE}">
    <vt:lpwstr/>
  </property>
  <property name="FSC#FSCIBIS@15.1400:ArchiveMapSessionDate" pid="64" fmtid="{D5CDD505-2E9C-101B-9397-08002B2CF9AE}">
    <vt:lpwstr/>
  </property>
  <property name="FSC#FSCIBIS@15.1400:ArchiveMapProtocolNumber" pid="65" fmtid="{D5CDD505-2E9C-101B-9397-08002B2CF9AE}">
    <vt:lpwstr/>
  </property>
  <property name="FSC#FSCIBIS@15.1400:ArchiveMapProtocolPage" pid="66" fmtid="{D5CDD505-2E9C-101B-9397-08002B2CF9AE}">
    <vt:lpwstr/>
  </property>
  <property name="FSC#FSCIBIS@15.1400:GRSequentialNumber" pid="67" fmtid="{D5CDD505-2E9C-101B-9397-08002B2CF9AE}">
    <vt:lpwstr>Nicht verfügbar</vt:lpwstr>
  </property>
  <property name="FSC#FSCIBIS@15.1400:GRBusinessType" pid="68" fmtid="{D5CDD505-2E9C-101B-9397-08002B2CF9AE}">
    <vt:lpwstr>Nicht verfügbar</vt:lpwstr>
  </property>
  <property name="FSC#FSCIBIS@15.1400:GRGRGNumber" pid="69" fmtid="{D5CDD505-2E9C-101B-9397-08002B2CF9AE}">
    <vt:lpwstr>Nicht verfügbar</vt:lpwstr>
  </property>
  <property name="FSC#FSCIBIS@15.1400:GRLegislation" pid="70" fmtid="{D5CDD505-2E9C-101B-9397-08002B2CF9AE}">
    <vt:lpwstr>Nicht verfügbar</vt:lpwstr>
  </property>
  <property name="FSC#FSCIBIS@15.1400:GREntryDate" pid="71" fmtid="{D5CDD505-2E9C-101B-9397-08002B2CF9AE}">
    <vt:lpwstr>Nicht verfügbar</vt:lpwstr>
  </property>
  <property name="FSC#LOCALSW@2103.100:TopLevelSubfileAddress" pid="72" fmtid="{D5CDD505-2E9C-101B-9397-08002B2CF9AE}">
    <vt:lpwstr>COO.2103.100.7.1750564</vt:lpwstr>
  </property>
  <property name="FSC#LOCALSW@2103.100:TGDOSREI" pid="73" fmtid="{D5CDD505-2E9C-101B-9397-08002B2CF9AE}">
    <vt:lpwstr>02.01.16</vt:lpwstr>
  </property>
  <property name="FSC#COOELAK@1.1001:Subject" pid="74" fmtid="{D5CDD505-2E9C-101B-9397-08002B2CF9AE}">
    <vt:lpwstr/>
  </property>
  <property name="FSC#COOELAK@1.1001:FileReference" pid="75" fmtid="{D5CDD505-2E9C-101B-9397-08002B2CF9AE}">
    <vt:lpwstr>KF/02.01.16/2023/00030</vt:lpwstr>
  </property>
  <property name="FSC#COOELAK@1.1001:FileRefYear" pid="76" fmtid="{D5CDD505-2E9C-101B-9397-08002B2CF9AE}">
    <vt:lpwstr>2023</vt:lpwstr>
  </property>
  <property name="FSC#COOELAK@1.1001:FileRefOrdinal" pid="77" fmtid="{D5CDD505-2E9C-101B-9397-08002B2CF9AE}">
    <vt:lpwstr>30</vt:lpwstr>
  </property>
  <property name="FSC#COOELAK@1.1001:FileRefOU" pid="78" fmtid="{D5CDD505-2E9C-101B-9397-08002B2CF9AE}">
    <vt:lpwstr>KF</vt:lpwstr>
  </property>
  <property name="FSC#COOELAK@1.1001:Organization" pid="79" fmtid="{D5CDD505-2E9C-101B-9397-08002B2CF9AE}">
    <vt:lpwstr/>
  </property>
  <property name="FSC#COOELAK@1.1001:Owner" pid="80" fmtid="{D5CDD505-2E9C-101B-9397-08002B2CF9AE}">
    <vt:lpwstr>Hurter Karin</vt:lpwstr>
  </property>
  <property name="FSC#COOELAK@1.1001:OwnerExtension" pid="81" fmtid="{D5CDD505-2E9C-101B-9397-08002B2CF9AE}">
    <vt:lpwstr/>
  </property>
  <property name="FSC#COOELAK@1.1001:OwnerFaxExtension" pid="82" fmtid="{D5CDD505-2E9C-101B-9397-08002B2CF9AE}">
    <vt:lpwstr/>
  </property>
  <property name="FSC#COOELAK@1.1001:DispatchedBy" pid="83" fmtid="{D5CDD505-2E9C-101B-9397-08002B2CF9AE}">
    <vt:lpwstr/>
  </property>
  <property name="FSC#COOELAK@1.1001:DispatchedAt" pid="84" fmtid="{D5CDD505-2E9C-101B-9397-08002B2CF9AE}">
    <vt:lpwstr/>
  </property>
  <property name="FSC#COOELAK@1.1001:ApprovedBy" pid="85" fmtid="{D5CDD505-2E9C-101B-9397-08002B2CF9AE}">
    <vt:lpwstr/>
  </property>
  <property name="FSC#COOELAK@1.1001:ApprovedAt" pid="86" fmtid="{D5CDD505-2E9C-101B-9397-08002B2CF9AE}">
    <vt:lpwstr/>
  </property>
  <property name="FSC#COOELAK@1.1001:Department" pid="87" fmtid="{D5CDD505-2E9C-101B-9397-08002B2CF9AE}">
    <vt:lpwstr>KF Schuladministration (KF_x005f_ADMIN)</vt:lpwstr>
  </property>
  <property name="FSC#COOELAK@1.1001:CreatedAt" pid="88" fmtid="{D5CDD505-2E9C-101B-9397-08002B2CF9AE}">
    <vt:lpwstr>05.07.2023</vt:lpwstr>
  </property>
  <property name="FSC#COOELAK@1.1001:OU" pid="89" fmtid="{D5CDD505-2E9C-101B-9397-08002B2CF9AE}">
    <vt:lpwstr>Kantonsschule Frauenfeld, Schulleitung (KF)</vt:lpwstr>
  </property>
  <property name="FSC#COOELAK@1.1001:Priority" pid="90" fmtid="{D5CDD505-2E9C-101B-9397-08002B2CF9AE}">
    <vt:lpwstr> ()</vt:lpwstr>
  </property>
  <property name="FSC#COOELAK@1.1001:ObjBarCode" pid="91" fmtid="{D5CDD505-2E9C-101B-9397-08002B2CF9AE}">
    <vt:lpwstr>COO.2103.100.2.11543970</vt:lpwstr>
  </property>
  <property name="FSC#COOELAK@1.1001:RefBarCode" pid="92" fmtid="{D5CDD505-2E9C-101B-9397-08002B2CF9AE}">
    <vt:lpwstr>*COO.2103.100.7.1750564*</vt:lpwstr>
  </property>
  <property name="FSC#COOELAK@1.1001:FileRefBarCode" pid="93" fmtid="{D5CDD505-2E9C-101B-9397-08002B2CF9AE}">
    <vt:lpwstr>*KF/02.01.16/2023/00030*</vt:lpwstr>
  </property>
  <property name="FSC#COOELAK@1.1001:ExternalRef" pid="94" fmtid="{D5CDD505-2E9C-101B-9397-08002B2CF9AE}">
    <vt:lpwstr/>
  </property>
  <property name="FSC#COOELAK@1.1001:IncomingNumber" pid="95" fmtid="{D5CDD505-2E9C-101B-9397-08002B2CF9AE}">
    <vt:lpwstr/>
  </property>
  <property name="FSC#COOELAK@1.1001:IncomingSubject" pid="96" fmtid="{D5CDD505-2E9C-101B-9397-08002B2CF9AE}">
    <vt:lpwstr/>
  </property>
  <property name="FSC#COOELAK@1.1001:ProcessResponsible" pid="97" fmtid="{D5CDD505-2E9C-101B-9397-08002B2CF9AE}">
    <vt:lpwstr/>
  </property>
  <property name="FSC#COOELAK@1.1001:ProcessResponsiblePhone" pid="98" fmtid="{D5CDD505-2E9C-101B-9397-08002B2CF9AE}">
    <vt:lpwstr/>
  </property>
  <property name="FSC#COOELAK@1.1001:ProcessResponsibleMail" pid="99" fmtid="{D5CDD505-2E9C-101B-9397-08002B2CF9AE}">
    <vt:lpwstr/>
  </property>
  <property name="FSC#COOELAK@1.1001:ProcessResponsibleFax" pid="100" fmtid="{D5CDD505-2E9C-101B-9397-08002B2CF9AE}">
    <vt:lpwstr/>
  </property>
  <property name="FSC#COOELAK@1.1001:ApproverFirstName" pid="101" fmtid="{D5CDD505-2E9C-101B-9397-08002B2CF9AE}">
    <vt:lpwstr/>
  </property>
  <property name="FSC#COOELAK@1.1001:ApproverSurName" pid="102" fmtid="{D5CDD505-2E9C-101B-9397-08002B2CF9AE}">
    <vt:lpwstr/>
  </property>
  <property name="FSC#COOELAK@1.1001:ApproverTitle" pid="103" fmtid="{D5CDD505-2E9C-101B-9397-08002B2CF9AE}">
    <vt:lpwstr/>
  </property>
  <property name="FSC#COOELAK@1.1001:ExternalDate" pid="104" fmtid="{D5CDD505-2E9C-101B-9397-08002B2CF9AE}">
    <vt:lpwstr/>
  </property>
  <property name="FSC#COOELAK@1.1001:SettlementApprovedAt" pid="105" fmtid="{D5CDD505-2E9C-101B-9397-08002B2CF9AE}">
    <vt:lpwstr/>
  </property>
  <property name="FSC#COOELAK@1.1001:BaseNumber" pid="106" fmtid="{D5CDD505-2E9C-101B-9397-08002B2CF9AE}">
    <vt:lpwstr>02.01.16</vt:lpwstr>
  </property>
  <property name="FSC#COOELAK@1.1001:CurrentUserRolePos" pid="107" fmtid="{D5CDD505-2E9C-101B-9397-08002B2CF9AE}">
    <vt:lpwstr>Sachbearbeiter/in</vt:lpwstr>
  </property>
  <property name="FSC#COOELAK@1.1001:CurrentUserEmail" pid="108" fmtid="{D5CDD505-2E9C-101B-9397-08002B2CF9AE}">
    <vt:lpwstr>karin.hurter@tg.ch</vt:lpwstr>
  </property>
  <property name="FSC#ELAKGOV@1.1001:PersonalSubjGender" pid="109" fmtid="{D5CDD505-2E9C-101B-9397-08002B2CF9AE}">
    <vt:lpwstr/>
  </property>
  <property name="FSC#ELAKGOV@1.1001:PersonalSubjFirstName" pid="110" fmtid="{D5CDD505-2E9C-101B-9397-08002B2CF9AE}">
    <vt:lpwstr/>
  </property>
  <property name="FSC#ELAKGOV@1.1001:PersonalSubjSurName" pid="111" fmtid="{D5CDD505-2E9C-101B-9397-08002B2CF9AE}">
    <vt:lpwstr/>
  </property>
  <property name="FSC#ELAKGOV@1.1001:PersonalSubjSalutation" pid="112" fmtid="{D5CDD505-2E9C-101B-9397-08002B2CF9AE}">
    <vt:lpwstr/>
  </property>
  <property name="FSC#ELAKGOV@1.1001:PersonalSubjAddress" pid="113" fmtid="{D5CDD505-2E9C-101B-9397-08002B2CF9AE}">
    <vt:lpwstr/>
  </property>
  <property name="FSC#ATSTATECFG@1.1001:Office" pid="114" fmtid="{D5CDD505-2E9C-101B-9397-08002B2CF9AE}">
    <vt:lpwstr/>
  </property>
  <property name="FSC#ATSTATECFG@1.1001:Agent" pid="115" fmtid="{D5CDD505-2E9C-101B-9397-08002B2CF9AE}">
    <vt:lpwstr>Karin Hurter</vt:lpwstr>
  </property>
  <property name="FSC#ATSTATECFG@1.1001:AgentPhone" pid="116" fmtid="{D5CDD505-2E9C-101B-9397-08002B2CF9AE}">
    <vt:lpwstr/>
  </property>
  <property name="FSC#ATSTATECFG@1.1001:DepartmentFax" pid="117" fmtid="{D5CDD505-2E9C-101B-9397-08002B2CF9AE}">
    <vt:lpwstr/>
  </property>
  <property name="FSC#ATSTATECFG@1.1001:DepartmentEmail" pid="118" fmtid="{D5CDD505-2E9C-101B-9397-08002B2CF9AE}">
    <vt:lpwstr>info@kanti-frauenfeld.ch</vt:lpwstr>
  </property>
  <property name="FSC#ATSTATECFG@1.1001:SubfileDate" pid="119" fmtid="{D5CDD505-2E9C-101B-9397-08002B2CF9AE}">
    <vt:lpwstr>05.07.2023</vt:lpwstr>
  </property>
  <property name="FSC#ATSTATECFG@1.1001:SubfileSubject" pid="120" fmtid="{D5CDD505-2E9C-101B-9397-08002B2CF9AE}">
    <vt:lpwstr/>
  </property>
  <property name="FSC#ATSTATECFG@1.1001:DepartmentZipCode" pid="121" fmtid="{D5CDD505-2E9C-101B-9397-08002B2CF9AE}">
    <vt:lpwstr>8501</vt:lpwstr>
  </property>
  <property name="FSC#ATSTATECFG@1.1001:DepartmentCountry" pid="122" fmtid="{D5CDD505-2E9C-101B-9397-08002B2CF9AE}">
    <vt:lpwstr>Schweiz</vt:lpwstr>
  </property>
  <property name="FSC#ATSTATECFG@1.1001:DepartmentCity" pid="123" fmtid="{D5CDD505-2E9C-101B-9397-08002B2CF9AE}">
    <vt:lpwstr>Frauenfeld</vt:lpwstr>
  </property>
  <property name="FSC#ATSTATECFG@1.1001:DepartmentStreet" pid="124" fmtid="{D5CDD505-2E9C-101B-9397-08002B2CF9AE}">
    <vt:lpwstr>Ringstrasse 10</vt:lpwstr>
  </property>
  <property name="FSC#CCAPRECONFIGG@15.1001:DepartmentON" pid="125" fmtid="{D5CDD505-2E9C-101B-9397-08002B2CF9AE}">
    <vt:lpwstr/>
  </property>
  <property name="FSC#CCAPRECONFIGG@15.1001:DepartmentWebsite" pid="126" fmtid="{D5CDD505-2E9C-101B-9397-08002B2CF9AE}">
    <vt:lpwstr/>
  </property>
  <property name="FSC#ATSTATECFG@1.1001:DepartmentDVR" pid="127" fmtid="{D5CDD505-2E9C-101B-9397-08002B2CF9AE}">
    <vt:lpwstr/>
  </property>
  <property name="FSC#ATSTATECFG@1.1001:DepartmentUID" pid="128" fmtid="{D5CDD505-2E9C-101B-9397-08002B2CF9AE}">
    <vt:lpwstr>4210</vt:lpwstr>
  </property>
  <property name="FSC#ATSTATECFG@1.1001:SubfileReference" pid="129" fmtid="{D5CDD505-2E9C-101B-9397-08002B2CF9AE}">
    <vt:lpwstr>001</vt:lpwstr>
  </property>
  <property name="FSC#ATSTATECFG@1.1001:Clause" pid="130" fmtid="{D5CDD505-2E9C-101B-9397-08002B2CF9AE}">
    <vt:lpwstr/>
  </property>
  <property name="FSC#ATSTATECFG@1.1001:ApprovedSignature" pid="131" fmtid="{D5CDD505-2E9C-101B-9397-08002B2CF9AE}">
    <vt:lpwstr/>
  </property>
  <property name="FSC#ATSTATECFG@1.1001:BankAccount" pid="132" fmtid="{D5CDD505-2E9C-101B-9397-08002B2CF9AE}">
    <vt:lpwstr/>
  </property>
  <property name="FSC#ATSTATECFG@1.1001:BankAccountOwner" pid="133" fmtid="{D5CDD505-2E9C-101B-9397-08002B2CF9AE}">
    <vt:lpwstr/>
  </property>
  <property name="FSC#ATSTATECFG@1.1001:BankInstitute" pid="134" fmtid="{D5CDD505-2E9C-101B-9397-08002B2CF9AE}">
    <vt:lpwstr/>
  </property>
  <property name="FSC#ATSTATECFG@1.1001:BankAccountID" pid="135" fmtid="{D5CDD505-2E9C-101B-9397-08002B2CF9AE}">
    <vt:lpwstr/>
  </property>
  <property name="FSC#ATSTATECFG@1.1001:BankAccountIBAN" pid="136" fmtid="{D5CDD505-2E9C-101B-9397-08002B2CF9AE}">
    <vt:lpwstr/>
  </property>
  <property name="FSC#ATSTATECFG@1.1001:BankAccountBIC" pid="137" fmtid="{D5CDD505-2E9C-101B-9397-08002B2CF9AE}">
    <vt:lpwstr/>
  </property>
  <property name="FSC#ATSTATECFG@1.1001:BankName" pid="138" fmtid="{D5CDD505-2E9C-101B-9397-08002B2CF9AE}">
    <vt:lpwstr/>
  </property>
  <property name="FSC#COOELAK@1.1001:ObjectAddressees" pid="139" fmtid="{D5CDD505-2E9C-101B-9397-08002B2CF9AE}">
    <vt:lpwstr/>
  </property>
  <property name="FSC#COOELAK@1.1001:replyreference" pid="140" fmtid="{D5CDD505-2E9C-101B-9397-08002B2CF9AE}">
    <vt:lpwstr/>
  </property>
  <property name="FSC#COOELAK@1.1001:OfficeHours" pid="141" fmtid="{D5CDD505-2E9C-101B-9397-08002B2CF9AE}">
    <vt:lpwstr/>
  </property>
  <property name="FSC#COOSYSTEM@1.1:Container" pid="142" fmtid="{D5CDD505-2E9C-101B-9397-08002B2CF9AE}">
    <vt:lpwstr>COO.2103.100.2.11543970</vt:lpwstr>
  </property>
  <property name="FSC#LOCALSW@2103.100:User_Login_red" pid="143" fmtid="{D5CDD505-2E9C-101B-9397-08002B2CF9AE}">
    <vt:lpwstr>kfhuk@TG.CH_x000d__x000a_karin.hurter@tg.ch_x000d__x000a_TG\kfhuk</vt:lpwstr>
  </property>
  <property name="FSC#FSCFOLIO@1.1001:docpropproject" pid="144" fmtid="{D5CDD505-2E9C-101B-9397-08002B2CF9AE}">
    <vt:lpwstr/>
  </property>
</Properties>
</file>